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tabRatio="636" firstSheet="1" activeTab="1"/>
  </bookViews>
  <sheets>
    <sheet name="catalogue V2" sheetId="1" state="hidden" r:id="rId1"/>
    <sheet name="formulaire récap frais bénévole" sheetId="2" r:id="rId2"/>
  </sheets>
  <definedNames>
    <definedName name="Bureau" localSheetId="1">#REF!</definedName>
    <definedName name="Bureau">#REF!</definedName>
    <definedName name="Cours">#REF!</definedName>
  </definedNames>
  <calcPr fullCalcOnLoad="1"/>
</workbook>
</file>

<file path=xl/sharedStrings.xml><?xml version="1.0" encoding="utf-8"?>
<sst xmlns="http://schemas.openxmlformats.org/spreadsheetml/2006/main" count="133" uniqueCount="86">
  <si>
    <t xml:space="preserve">Nom et Prénom : </t>
  </si>
  <si>
    <t>Année</t>
  </si>
  <si>
    <t>* CASE A REMPLIR OBLIGATOIREMENT 
Ecrire le temps format 0:00</t>
  </si>
  <si>
    <t>Barème de déduction fiscale au km pour les DONS pour l'année</t>
  </si>
  <si>
    <t>TOTAL
des FRAIS</t>
  </si>
  <si>
    <t>TEMPS* BENEVOLAT</t>
  </si>
  <si>
    <t>DATE</t>
  </si>
  <si>
    <t>Frais kms</t>
  </si>
  <si>
    <t>Péage &amp;/ou SNCF</t>
  </si>
  <si>
    <t>Repas Hébergement</t>
  </si>
  <si>
    <t>Total des Frais</t>
  </si>
  <si>
    <t>Temps
Productif</t>
  </si>
  <si>
    <t>Temps
Participatif</t>
  </si>
  <si>
    <t>Lieu</t>
  </si>
  <si>
    <t>montant fiscal.</t>
  </si>
  <si>
    <t>code</t>
  </si>
  <si>
    <t>taux h b c</t>
  </si>
  <si>
    <t>montant</t>
  </si>
  <si>
    <t>Anim</t>
  </si>
  <si>
    <t>AT</t>
  </si>
  <si>
    <t>CM</t>
  </si>
  <si>
    <t>CMVA</t>
  </si>
  <si>
    <t>CES</t>
  </si>
  <si>
    <t>TOTAUX</t>
  </si>
  <si>
    <t>Indiquer le temps passé lors d’une action afin de valoriser le nombre d’heures de bénévolat, incluant le temps de transport AR.</t>
  </si>
  <si>
    <t>Code Activités</t>
  </si>
  <si>
    <t>A</t>
  </si>
  <si>
    <t>Productif</t>
  </si>
  <si>
    <t>Valorisation Bénévolat</t>
  </si>
  <si>
    <t>B</t>
  </si>
  <si>
    <t>C</t>
  </si>
  <si>
    <t>Valeur du point</t>
  </si>
  <si>
    <t>D</t>
  </si>
  <si>
    <t>E</t>
  </si>
  <si>
    <t>Nom du poste</t>
  </si>
  <si>
    <t>Coefficient</t>
  </si>
  <si>
    <t>Salaire de base conventionnel</t>
  </si>
  <si>
    <t>Nombre d'heures dans le mois</t>
  </si>
  <si>
    <t>Taux de charge</t>
  </si>
  <si>
    <t>Coût horaire brut chargé</t>
  </si>
  <si>
    <t>F</t>
  </si>
  <si>
    <t>Animateur</t>
  </si>
  <si>
    <t>G</t>
  </si>
  <si>
    <t>Agent technique</t>
  </si>
  <si>
    <t>H</t>
  </si>
  <si>
    <t>Rien</t>
  </si>
  <si>
    <t>Participatif</t>
  </si>
  <si>
    <t>Chargé de mission</t>
  </si>
  <si>
    <t>I</t>
  </si>
  <si>
    <t>Chargé de mission vie associative</t>
  </si>
  <si>
    <t>J</t>
  </si>
  <si>
    <t>Chargé d'études scientifiques</t>
  </si>
  <si>
    <t>K</t>
  </si>
  <si>
    <t>Sans valorisation</t>
  </si>
  <si>
    <t>L</t>
  </si>
  <si>
    <t>M</t>
  </si>
  <si>
    <t>Temps</t>
  </si>
  <si>
    <t>Valorisation
Temps productif</t>
  </si>
  <si>
    <t>converti
(H en Nb)</t>
  </si>
  <si>
    <t>ABANDON DE FRAIS ENGAGES ET DEDUCTIBLES DES IMPOTS AU TITRE DU BENEVOLAT</t>
  </si>
  <si>
    <t>MEMBRES DU CONSEIL D'ADMINISTRATION, CONSEIL SCIENTIFIQUE, BENEVOLES ET CONSERVATEURS BENEVOLES</t>
  </si>
  <si>
    <t>Expert</t>
  </si>
  <si>
    <t>I - Prépa et/ou particip° au Conseil d'Administration, Conseil scientifique, Bureau</t>
  </si>
  <si>
    <r>
      <t xml:space="preserve">B - Distribut° document de communication </t>
    </r>
    <r>
      <rPr>
        <i/>
        <sz val="10"/>
        <rFont val="Arial"/>
        <family val="2"/>
      </rPr>
      <t>(école, office de tourisme, boite aux lettres…)</t>
    </r>
    <r>
      <rPr>
        <sz val="10"/>
        <rFont val="Arial"/>
        <family val="2"/>
      </rPr>
      <t>, prépa et/ou réalisat° de tenue de stand</t>
    </r>
  </si>
  <si>
    <t>C - Prépa et/ou réalisat° d'animations scolaires/grand public</t>
  </si>
  <si>
    <t>D - Prépa et/ou particip° aux inaugurations panneaux, expositions…</t>
  </si>
  <si>
    <t>E - Prépa et/ou réalisat° d'inventaires et suivi scientifique</t>
  </si>
  <si>
    <t>F - Rôle de visite mensuelle du Conservateur bénévole, participation à la formation des Conservateurs bénévoles</t>
  </si>
  <si>
    <t>G - Particip° à l'élaborat° du Plan de Gestion, Réunion Chargé de mission</t>
  </si>
  <si>
    <t>H - Prépa et/ou particip° à l'Assemblée Générale</t>
  </si>
  <si>
    <t>J - Prépa et/ou particip° à des réunions régionales (CRAE, CDOA, Commission des sites, …), réunions nationales (FCEN, RNF…)</t>
  </si>
  <si>
    <t>K - Mandat confié par le Président et le Bureau</t>
  </si>
  <si>
    <r>
      <t xml:space="preserve">M - Autres </t>
    </r>
    <r>
      <rPr>
        <i/>
        <sz val="10"/>
        <rFont val="Arial"/>
        <family val="2"/>
      </rPr>
      <t>(à préciser</t>
    </r>
  </si>
  <si>
    <t>Code activités</t>
  </si>
  <si>
    <t>Pour tous les frais déclarés, un justificatif doit obligatoirement être fourni</t>
  </si>
  <si>
    <t>V1</t>
  </si>
  <si>
    <t>V2</t>
  </si>
  <si>
    <t>Montant</t>
  </si>
  <si>
    <t>Total
(Arrondir au 1/4 d'heure supérieur)</t>
  </si>
  <si>
    <t>Précisions
nécessaires</t>
  </si>
  <si>
    <t>A - Activité de paturâge (pose clôture, suivi troupeau…), chantier Nature (semaine ou weekend) renfort équipe technique (arrachage, étrepage, coupe rejets…)</t>
  </si>
  <si>
    <r>
      <t xml:space="preserve">Pour tout renseignement, contactez </t>
    </r>
    <r>
      <rPr>
        <b/>
        <sz val="14"/>
        <rFont val="Geneva"/>
        <family val="0"/>
      </rPr>
      <t>Clémence LAMBERT</t>
    </r>
    <r>
      <rPr>
        <sz val="14"/>
        <rFont val="Geneva"/>
        <family val="0"/>
      </rPr>
      <t xml:space="preserve"> au Conservatoire (03.22.89.84.29 ou 06.07.30.41.61 
ou par courriel c.lambert@cen-hautsdefrance.org).</t>
    </r>
  </si>
  <si>
    <t>MONTANT (par type de dépenses)</t>
  </si>
  <si>
    <r>
      <t xml:space="preserve">Km </t>
    </r>
    <r>
      <rPr>
        <b/>
        <i/>
        <sz val="12"/>
        <rFont val="Geneva"/>
        <family val="0"/>
      </rPr>
      <t>(AR)</t>
    </r>
  </si>
  <si>
    <r>
      <t xml:space="preserve">Autres
</t>
    </r>
    <r>
      <rPr>
        <b/>
        <i/>
        <sz val="10"/>
        <rFont val="Geneva"/>
        <family val="0"/>
      </rPr>
      <t>(détails dans colonne D)</t>
    </r>
  </si>
  <si>
    <t>L - Missions d'expertise (formations, accompagnement…)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</si>
</sst>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h:mm;@"/>
    <numFmt numFmtId="168" formatCode="[h]:mm:ss;@"/>
    <numFmt numFmtId="169" formatCode="[$-40C]dddd\ d\ mmmm\ yyyy"/>
    <numFmt numFmtId="170" formatCode="0.000&quot; €/km&quot;"/>
    <numFmt numFmtId="171" formatCode="[$-F400]h:mm:ss\ AM/PM"/>
    <numFmt numFmtId="172" formatCode="[h]:mm;@"/>
    <numFmt numFmtId="173" formatCode="#,##0.00&quot; Km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Geneva"/>
      <family val="0"/>
    </font>
    <font>
      <b/>
      <sz val="12"/>
      <name val="Geneva"/>
      <family val="0"/>
    </font>
    <font>
      <b/>
      <sz val="18"/>
      <name val="Geneva"/>
      <family val="0"/>
    </font>
    <font>
      <b/>
      <sz val="14"/>
      <name val="Geneva"/>
      <family val="0"/>
    </font>
    <font>
      <sz val="12"/>
      <name val="Geneva"/>
      <family val="0"/>
    </font>
    <font>
      <b/>
      <i/>
      <sz val="12"/>
      <name val="Geneva"/>
      <family val="0"/>
    </font>
    <font>
      <i/>
      <sz val="12"/>
      <name val="Geneva"/>
      <family val="0"/>
    </font>
    <font>
      <b/>
      <sz val="9"/>
      <name val="Geneva"/>
      <family val="0"/>
    </font>
    <font>
      <b/>
      <i/>
      <sz val="10"/>
      <name val="Geneva"/>
      <family val="0"/>
    </font>
    <font>
      <b/>
      <sz val="16"/>
      <name val="Geneva"/>
      <family val="0"/>
    </font>
    <font>
      <sz val="11"/>
      <name val="Geneva"/>
      <family val="0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4"/>
      <name val="Genev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4"/>
      <color indexed="10"/>
      <name val="Geneva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sz val="14"/>
      <color rgb="FFFF0000"/>
      <name val="Genev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ck"/>
      <right style="thick"/>
      <top style="dotted"/>
      <bottom style="dotted"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ck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 style="thick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dotted"/>
      <bottom style="dotted"/>
    </border>
    <border>
      <left/>
      <right style="thick"/>
      <top style="dashed"/>
      <bottom style="dashed"/>
    </border>
    <border>
      <left/>
      <right style="thick"/>
      <top style="dashed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/>
      <right style="thick"/>
      <top style="dotted"/>
      <bottom style="dott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n"/>
      <right style="thin"/>
      <top style="dashed"/>
      <bottom/>
    </border>
    <border>
      <left style="thin"/>
      <right style="medium"/>
      <top style="dashed"/>
      <bottom>
        <color indexed="63"/>
      </bottom>
    </border>
    <border>
      <left style="medium"/>
      <right/>
      <top style="dotted"/>
      <bottom style="dotted"/>
    </border>
    <border>
      <left/>
      <right style="medium"/>
      <top style="dotted"/>
      <bottom style="dotted"/>
    </border>
    <border>
      <left/>
      <right style="medium"/>
      <top style="dotted"/>
      <bottom/>
    </border>
    <border>
      <left style="medium"/>
      <right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/>
      <right style="thick"/>
      <top>
        <color indexed="63"/>
      </top>
      <bottom style="dashed"/>
    </border>
    <border>
      <left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ck"/>
      <right style="thin"/>
      <top style="thin"/>
      <bottom style="thick"/>
    </border>
    <border>
      <left/>
      <right style="thick"/>
      <top>
        <color indexed="63"/>
      </top>
      <bottom style="dotted"/>
    </border>
    <border>
      <left style="thick"/>
      <right style="thick"/>
      <top>
        <color indexed="63"/>
      </top>
      <bottom style="dotted"/>
    </border>
    <border>
      <left style="thick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ck"/>
      <top style="thin"/>
      <bottom style="thick"/>
    </border>
    <border>
      <left style="thin"/>
      <right style="thick"/>
      <top style="thick"/>
      <bottom style="dotted"/>
    </border>
    <border>
      <left style="thin"/>
      <right style="thick"/>
      <top style="dotted"/>
      <bottom style="dotted"/>
    </border>
    <border>
      <left style="thin"/>
      <right style="thick"/>
      <top style="dotted"/>
      <bottom/>
    </border>
    <border>
      <left style="thin"/>
      <right style="thin"/>
      <top style="thin"/>
      <bottom style="thick"/>
    </border>
    <border>
      <left style="medium"/>
      <right style="thin"/>
      <top>
        <color indexed="63"/>
      </top>
      <bottom style="dashed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n"/>
    </border>
    <border>
      <left style="medium"/>
      <right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/>
      <right style="thick"/>
      <top style="dott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 style="medium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 style="thick"/>
    </border>
    <border>
      <left>
        <color indexed="63"/>
      </left>
      <right style="dashDot"/>
      <top>
        <color indexed="63"/>
      </top>
      <bottom style="dotted"/>
    </border>
    <border>
      <left>
        <color indexed="63"/>
      </left>
      <right style="dashDot"/>
      <top style="dotted"/>
      <bottom style="dotted"/>
    </border>
    <border>
      <left>
        <color indexed="63"/>
      </left>
      <right style="dashDot"/>
      <top style="dotted"/>
      <bottom/>
    </border>
    <border>
      <left/>
      <right style="medium"/>
      <top>
        <color indexed="63"/>
      </top>
      <bottom style="dotted"/>
    </border>
    <border>
      <left style="thick"/>
      <right style="thin"/>
      <top style="thin"/>
      <bottom style="thin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thick"/>
      <right style="medium"/>
      <top style="thick"/>
      <bottom/>
    </border>
    <border>
      <left style="thick"/>
      <right style="medium"/>
      <top/>
      <bottom style="thick"/>
    </border>
    <border>
      <left style="thick"/>
      <right/>
      <top style="thick"/>
      <bottom style="thick"/>
    </border>
    <border>
      <left/>
      <right style="thick"/>
      <top/>
      <bottom style="thick"/>
    </border>
    <border>
      <left>
        <color indexed="63"/>
      </left>
      <right style="thick"/>
      <top style="thin"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>
        <color indexed="63"/>
      </right>
      <top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/>
      <top style="thick"/>
      <bottom style="thin"/>
    </border>
    <border>
      <left/>
      <right style="thin"/>
      <top/>
      <bottom style="thick"/>
    </border>
    <border>
      <left style="thin"/>
      <right style="thick"/>
      <top>
        <color indexed="63"/>
      </top>
      <bottom/>
    </border>
    <border>
      <left style="thin"/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32">
    <xf numFmtId="0" fontId="0" fillId="0" borderId="0" xfId="0" applyFont="1" applyAlignment="1">
      <alignment/>
    </xf>
    <xf numFmtId="0" fontId="6" fillId="0" borderId="10" xfId="51" applyFont="1" applyFill="1" applyBorder="1" applyAlignment="1" applyProtection="1">
      <alignment horizontal="center" vertical="center" wrapText="1"/>
      <protection locked="0"/>
    </xf>
    <xf numFmtId="0" fontId="6" fillId="0" borderId="10" xfId="51" applyFont="1" applyBorder="1" applyAlignment="1" applyProtection="1">
      <alignment horizontal="center" vertical="center" wrapText="1"/>
      <protection locked="0"/>
    </xf>
    <xf numFmtId="166" fontId="6" fillId="0" borderId="11" xfId="51" applyNumberFormat="1" applyFont="1" applyFill="1" applyBorder="1" applyAlignment="1" applyProtection="1">
      <alignment horizontal="center" vertical="center" wrapText="1"/>
      <protection locked="0"/>
    </xf>
    <xf numFmtId="166" fontId="6" fillId="0" borderId="12" xfId="51" applyNumberFormat="1" applyFont="1" applyFill="1" applyBorder="1" applyAlignment="1" applyProtection="1">
      <alignment horizontal="center" vertical="center" wrapText="1"/>
      <protection locked="0"/>
    </xf>
    <xf numFmtId="167" fontId="6" fillId="33" borderId="13" xfId="51" applyNumberFormat="1" applyFont="1" applyFill="1" applyBorder="1" applyAlignment="1" applyProtection="1">
      <alignment horizontal="center" vertical="center" wrapText="1"/>
      <protection locked="0"/>
    </xf>
    <xf numFmtId="166" fontId="6" fillId="34" borderId="11" xfId="51" applyNumberFormat="1" applyFont="1" applyFill="1" applyBorder="1" applyAlignment="1" applyProtection="1">
      <alignment horizontal="center" vertical="center" wrapText="1"/>
      <protection locked="0"/>
    </xf>
    <xf numFmtId="166" fontId="6" fillId="34" borderId="12" xfId="51" applyNumberFormat="1" applyFont="1" applyFill="1" applyBorder="1" applyAlignment="1" applyProtection="1">
      <alignment horizontal="center" vertical="center" wrapText="1"/>
      <protection locked="0"/>
    </xf>
    <xf numFmtId="166" fontId="6" fillId="0" borderId="14" xfId="51" applyNumberFormat="1" applyFont="1" applyFill="1" applyBorder="1" applyAlignment="1" applyProtection="1">
      <alignment horizontal="center" vertical="center" wrapText="1"/>
      <protection locked="0"/>
    </xf>
    <xf numFmtId="166" fontId="6" fillId="0" borderId="15" xfId="51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51" applyNumberFormat="1" applyFont="1" applyBorder="1" applyProtection="1">
      <alignment/>
      <protection locked="0"/>
    </xf>
    <xf numFmtId="0" fontId="3" fillId="0" borderId="0" xfId="51" applyFont="1" applyProtection="1">
      <alignment/>
      <protection locked="0"/>
    </xf>
    <xf numFmtId="0" fontId="5" fillId="0" borderId="0" xfId="51" applyFont="1" applyProtection="1">
      <alignment/>
      <protection locked="0"/>
    </xf>
    <xf numFmtId="0" fontId="5" fillId="0" borderId="0" xfId="51" applyFont="1" applyAlignment="1" applyProtection="1">
      <alignment wrapText="1"/>
      <protection locked="0"/>
    </xf>
    <xf numFmtId="0" fontId="6" fillId="0" borderId="0" xfId="51" applyFont="1" applyProtection="1">
      <alignment/>
      <protection locked="0"/>
    </xf>
    <xf numFmtId="4" fontId="6" fillId="0" borderId="0" xfId="51" applyNumberFormat="1" applyFont="1" applyProtection="1">
      <alignment/>
      <protection locked="0"/>
    </xf>
    <xf numFmtId="166" fontId="6" fillId="0" borderId="0" xfId="51" applyNumberFormat="1" applyFont="1" applyProtection="1">
      <alignment/>
      <protection locked="0"/>
    </xf>
    <xf numFmtId="166" fontId="3" fillId="0" borderId="0" xfId="51" applyNumberFormat="1" applyFont="1" applyProtection="1">
      <alignment/>
      <protection locked="0"/>
    </xf>
    <xf numFmtId="0" fontId="4" fillId="0" borderId="0" xfId="51" applyFont="1" applyProtection="1">
      <alignment/>
      <protection locked="0"/>
    </xf>
    <xf numFmtId="0" fontId="4" fillId="0" borderId="0" xfId="51" applyFont="1" applyAlignment="1" applyProtection="1">
      <alignment horizontal="right"/>
      <protection locked="0"/>
    </xf>
    <xf numFmtId="0" fontId="4" fillId="0" borderId="0" xfId="51" applyFont="1" applyBorder="1" applyAlignment="1" applyProtection="1">
      <alignment wrapText="1"/>
      <protection locked="0"/>
    </xf>
    <xf numFmtId="0" fontId="3" fillId="0" borderId="0" xfId="51" applyFont="1" applyBorder="1" applyAlignment="1" applyProtection="1">
      <alignment horizontal="right"/>
      <protection locked="0"/>
    </xf>
    <xf numFmtId="0" fontId="4" fillId="0" borderId="0" xfId="51" applyFont="1" applyBorder="1" applyProtection="1">
      <alignment/>
      <protection locked="0"/>
    </xf>
    <xf numFmtId="0" fontId="6" fillId="0" borderId="0" xfId="51" applyFont="1" applyFill="1" applyProtection="1">
      <alignment/>
      <protection locked="0"/>
    </xf>
    <xf numFmtId="0" fontId="4" fillId="0" borderId="17" xfId="51" applyFont="1" applyBorder="1" applyAlignment="1" applyProtection="1">
      <alignment horizontal="center"/>
      <protection locked="0"/>
    </xf>
    <xf numFmtId="0" fontId="4" fillId="0" borderId="0" xfId="51" applyFont="1" applyAlignment="1" applyProtection="1">
      <alignment wrapText="1"/>
      <protection locked="0"/>
    </xf>
    <xf numFmtId="0" fontId="3" fillId="0" borderId="0" xfId="51" applyFont="1" applyAlignment="1" applyProtection="1">
      <alignment horizontal="right"/>
      <protection locked="0"/>
    </xf>
    <xf numFmtId="2" fontId="6" fillId="0" borderId="0" xfId="51" applyNumberFormat="1" applyFont="1" applyBorder="1" applyProtection="1">
      <alignment/>
      <protection locked="0"/>
    </xf>
    <xf numFmtId="0" fontId="4" fillId="0" borderId="0" xfId="51" applyFont="1" applyAlignment="1" applyProtection="1">
      <alignment horizontal="center" vertical="center" wrapText="1"/>
      <protection locked="0"/>
    </xf>
    <xf numFmtId="166" fontId="3" fillId="0" borderId="0" xfId="51" applyNumberFormat="1" applyFont="1" applyAlignment="1" applyProtection="1">
      <alignment horizontal="center" vertical="center" wrapText="1"/>
      <protection locked="0"/>
    </xf>
    <xf numFmtId="0" fontId="3" fillId="0" borderId="0" xfId="51" applyFont="1" applyAlignment="1" applyProtection="1">
      <alignment horizontal="center" vertical="center" wrapText="1"/>
      <protection locked="0"/>
    </xf>
    <xf numFmtId="0" fontId="4" fillId="0" borderId="0" xfId="51" applyFont="1" applyFill="1" applyAlignment="1" applyProtection="1">
      <alignment horizontal="center" vertical="center" wrapText="1"/>
      <protection locked="0"/>
    </xf>
    <xf numFmtId="0" fontId="4" fillId="0" borderId="0" xfId="51" applyFont="1" applyFill="1" applyProtection="1">
      <alignment/>
      <protection locked="0"/>
    </xf>
    <xf numFmtId="0" fontId="3" fillId="0" borderId="0" xfId="51" applyFont="1" applyBorder="1" applyProtection="1">
      <alignment/>
      <protection locked="0"/>
    </xf>
    <xf numFmtId="0" fontId="3" fillId="0" borderId="0" xfId="51" applyFont="1" applyBorder="1" applyAlignment="1" applyProtection="1">
      <alignment wrapText="1"/>
      <protection locked="0"/>
    </xf>
    <xf numFmtId="0" fontId="5" fillId="0" borderId="0" xfId="51" applyFont="1" applyBorder="1" applyProtection="1">
      <alignment/>
      <protection locked="0"/>
    </xf>
    <xf numFmtId="0" fontId="5" fillId="0" borderId="0" xfId="51" applyFont="1" applyAlignment="1" applyProtection="1">
      <alignment vertical="center"/>
      <protection locked="0"/>
    </xf>
    <xf numFmtId="0" fontId="6" fillId="0" borderId="0" xfId="51" applyFont="1" applyAlignment="1" applyProtection="1">
      <alignment vertical="center"/>
      <protection locked="0"/>
    </xf>
    <xf numFmtId="4" fontId="6" fillId="0" borderId="0" xfId="51" applyNumberFormat="1" applyFont="1" applyAlignment="1" applyProtection="1">
      <alignment vertical="center"/>
      <protection locked="0"/>
    </xf>
    <xf numFmtId="166" fontId="6" fillId="0" borderId="0" xfId="51" applyNumberFormat="1" applyFont="1" applyAlignment="1" applyProtection="1">
      <alignment vertical="center"/>
      <protection locked="0"/>
    </xf>
    <xf numFmtId="166" fontId="3" fillId="0" borderId="0" xfId="51" applyNumberFormat="1" applyFont="1" applyAlignment="1" applyProtection="1">
      <alignment vertical="center"/>
      <protection locked="0"/>
    </xf>
    <xf numFmtId="0" fontId="7" fillId="35" borderId="0" xfId="51" applyFont="1" applyFill="1" applyAlignment="1" applyProtection="1">
      <alignment horizontal="centerContinuous" wrapText="1"/>
      <protection locked="0"/>
    </xf>
    <xf numFmtId="167" fontId="6" fillId="33" borderId="18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3" fillId="36" borderId="19" xfId="51" applyFont="1" applyFill="1" applyBorder="1" applyAlignment="1" applyProtection="1">
      <alignment horizontal="left" vertical="center" wrapText="1"/>
      <protection locked="0"/>
    </xf>
    <xf numFmtId="0" fontId="13" fillId="0" borderId="20" xfId="5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55" fillId="0" borderId="21" xfId="0" applyFont="1" applyBorder="1" applyAlignment="1" applyProtection="1">
      <alignment horizontal="center" vertical="center"/>
      <protection locked="0"/>
    </xf>
    <xf numFmtId="0" fontId="55" fillId="0" borderId="17" xfId="0" applyFont="1" applyBorder="1" applyAlignment="1" applyProtection="1">
      <alignment horizontal="center" vertical="center"/>
      <protection locked="0"/>
    </xf>
    <xf numFmtId="0" fontId="55" fillId="0" borderId="22" xfId="0" applyFont="1" applyBorder="1" applyAlignment="1" applyProtection="1">
      <alignment horizontal="center" vertical="center"/>
      <protection locked="0"/>
    </xf>
    <xf numFmtId="0" fontId="13" fillId="36" borderId="23" xfId="51" applyFont="1" applyFill="1" applyBorder="1" applyAlignment="1" applyProtection="1">
      <alignment horizontal="left" vertical="center" wrapText="1"/>
      <protection locked="0"/>
    </xf>
    <xf numFmtId="0" fontId="13" fillId="0" borderId="24" xfId="5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37" borderId="22" xfId="0" applyFill="1" applyBorder="1" applyAlignment="1" applyProtection="1">
      <alignment horizontal="center" vertical="center" wrapText="1"/>
      <protection locked="0"/>
    </xf>
    <xf numFmtId="0" fontId="13" fillId="36" borderId="24" xfId="5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vertical="center"/>
      <protection locked="0"/>
    </xf>
    <xf numFmtId="0" fontId="55" fillId="0" borderId="26" xfId="0" applyFont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horizontal="center" vertical="center" wrapText="1"/>
      <protection locked="0"/>
    </xf>
    <xf numFmtId="166" fontId="0" fillId="0" borderId="26" xfId="0" applyNumberFormat="1" applyFill="1" applyBorder="1" applyAlignment="1" applyProtection="1">
      <alignment horizontal="center" vertical="center" wrapText="1"/>
      <protection locked="0"/>
    </xf>
    <xf numFmtId="0" fontId="57" fillId="36" borderId="23" xfId="51" applyFont="1" applyFill="1" applyBorder="1" applyAlignment="1" applyProtection="1">
      <alignment horizontal="left" vertical="center" wrapText="1"/>
      <protection locked="0"/>
    </xf>
    <xf numFmtId="0" fontId="55" fillId="0" borderId="26" xfId="0" applyFon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3" fillId="36" borderId="27" xfId="51" applyFont="1" applyFill="1" applyBorder="1" applyAlignment="1" applyProtection="1">
      <alignment horizontal="left" vertical="center" wrapText="1"/>
      <protection locked="0"/>
    </xf>
    <xf numFmtId="0" fontId="13" fillId="36" borderId="28" xfId="51" applyFont="1" applyFill="1" applyBorder="1" applyAlignment="1" applyProtection="1">
      <alignment horizontal="center" vertical="center" wrapText="1"/>
      <protection locked="0"/>
    </xf>
    <xf numFmtId="0" fontId="15" fillId="0" borderId="0" xfId="51" applyFont="1" applyFill="1" applyBorder="1" applyAlignment="1" applyProtection="1">
      <alignment horizontal="left" vertical="center" wrapText="1"/>
      <protection locked="0"/>
    </xf>
    <xf numFmtId="0" fontId="15" fillId="0" borderId="0" xfId="51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center"/>
      <protection locked="0"/>
    </xf>
    <xf numFmtId="0" fontId="55" fillId="0" borderId="0" xfId="0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2" fontId="0" fillId="0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3" fillId="8" borderId="29" xfId="51" applyFont="1" applyFill="1" applyBorder="1" applyAlignment="1" applyProtection="1">
      <alignment horizontal="center" vertical="center" wrapText="1"/>
      <protection locked="0"/>
    </xf>
    <xf numFmtId="0" fontId="4" fillId="0" borderId="0" xfId="51" applyFont="1" applyAlignment="1" applyProtection="1">
      <alignment vertical="center"/>
      <protection locked="0"/>
    </xf>
    <xf numFmtId="0" fontId="8" fillId="0" borderId="0" xfId="51" applyFont="1" applyAlignment="1" applyProtection="1">
      <alignment horizontal="right" vertical="center"/>
      <protection locked="0"/>
    </xf>
    <xf numFmtId="0" fontId="3" fillId="0" borderId="0" xfId="51" applyFont="1" applyAlignment="1" applyProtection="1">
      <alignment vertical="center"/>
      <protection locked="0"/>
    </xf>
    <xf numFmtId="0" fontId="6" fillId="0" borderId="0" xfId="51" applyFont="1" applyFill="1" applyAlignment="1" applyProtection="1">
      <alignment vertical="center"/>
      <protection locked="0"/>
    </xf>
    <xf numFmtId="0" fontId="3" fillId="0" borderId="0" xfId="51" applyFont="1" applyFill="1" applyAlignment="1" applyProtection="1">
      <alignment vertical="center"/>
      <protection locked="0"/>
    </xf>
    <xf numFmtId="0" fontId="16" fillId="0" borderId="0" xfId="51" applyFont="1" applyAlignment="1" applyProtection="1">
      <alignment vertical="center"/>
      <protection locked="0"/>
    </xf>
    <xf numFmtId="170" fontId="3" fillId="0" borderId="0" xfId="51" applyNumberFormat="1" applyFont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0" fillId="37" borderId="26" xfId="0" applyFill="1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37" borderId="32" xfId="0" applyFill="1" applyBorder="1" applyAlignment="1" applyProtection="1">
      <alignment vertical="center"/>
      <protection locked="0"/>
    </xf>
    <xf numFmtId="0" fontId="55" fillId="0" borderId="26" xfId="0" applyFont="1" applyBorder="1" applyAlignment="1" applyProtection="1">
      <alignment horizontal="center" vertical="center" wrapText="1"/>
      <protection locked="0"/>
    </xf>
    <xf numFmtId="0" fontId="55" fillId="0" borderId="33" xfId="0" applyFont="1" applyBorder="1" applyAlignment="1" applyProtection="1">
      <alignment horizontal="center" vertical="center"/>
      <protection locked="0"/>
    </xf>
    <xf numFmtId="0" fontId="55" fillId="37" borderId="34" xfId="0" applyFont="1" applyFill="1" applyBorder="1" applyAlignment="1" applyProtection="1">
      <alignment horizontal="center" vertical="center"/>
      <protection locked="0"/>
    </xf>
    <xf numFmtId="0" fontId="55" fillId="0" borderId="34" xfId="0" applyFont="1" applyBorder="1" applyAlignment="1" applyProtection="1">
      <alignment horizontal="center" vertical="center"/>
      <protection locked="0"/>
    </xf>
    <xf numFmtId="0" fontId="55" fillId="0" borderId="35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166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12" fillId="0" borderId="38" xfId="51" applyFont="1" applyFill="1" applyBorder="1" applyAlignment="1" applyProtection="1">
      <alignment horizontal="center" vertical="center" wrapText="1"/>
      <protection locked="0"/>
    </xf>
    <xf numFmtId="166" fontId="6" fillId="0" borderId="39" xfId="51" applyNumberFormat="1" applyFont="1" applyBorder="1" applyAlignment="1" applyProtection="1">
      <alignment horizontal="center" vertical="center" wrapText="1"/>
      <protection/>
    </xf>
    <xf numFmtId="166" fontId="6" fillId="0" borderId="40" xfId="51" applyNumberFormat="1" applyFont="1" applyBorder="1" applyAlignment="1" applyProtection="1">
      <alignment horizontal="center" vertical="center" wrapText="1"/>
      <protection/>
    </xf>
    <xf numFmtId="0" fontId="4" fillId="0" borderId="0" xfId="51" applyFont="1" applyFill="1" applyProtection="1">
      <alignment/>
      <protection/>
    </xf>
    <xf numFmtId="166" fontId="3" fillId="0" borderId="41" xfId="51" applyNumberFormat="1" applyFont="1" applyFill="1" applyBorder="1" applyAlignment="1" applyProtection="1">
      <alignment horizontal="center" vertical="center" wrapText="1"/>
      <protection/>
    </xf>
    <xf numFmtId="166" fontId="3" fillId="0" borderId="42" xfId="51" applyNumberFormat="1" applyFont="1" applyFill="1" applyBorder="1" applyAlignment="1" applyProtection="1">
      <alignment horizontal="center" vertical="center" wrapText="1"/>
      <protection/>
    </xf>
    <xf numFmtId="166" fontId="3" fillId="0" borderId="43" xfId="51" applyNumberFormat="1" applyFont="1" applyFill="1" applyBorder="1" applyAlignment="1" applyProtection="1">
      <alignment horizontal="center" vertical="center" wrapText="1"/>
      <protection/>
    </xf>
    <xf numFmtId="166" fontId="3" fillId="0" borderId="44" xfId="51" applyNumberFormat="1" applyFont="1" applyBorder="1" applyAlignment="1" applyProtection="1">
      <alignment horizontal="center" vertical="center" wrapText="1"/>
      <protection/>
    </xf>
    <xf numFmtId="4" fontId="6" fillId="33" borderId="13" xfId="51" applyNumberFormat="1" applyFont="1" applyFill="1" applyBorder="1" applyAlignment="1" applyProtection="1">
      <alignment horizontal="center" vertical="center" wrapText="1"/>
      <protection/>
    </xf>
    <xf numFmtId="4" fontId="6" fillId="33" borderId="18" xfId="51" applyNumberFormat="1" applyFont="1" applyFill="1" applyBorder="1" applyAlignment="1" applyProtection="1">
      <alignment horizontal="center" vertical="center" wrapText="1"/>
      <protection/>
    </xf>
    <xf numFmtId="167" fontId="6" fillId="0" borderId="13" xfId="51" applyNumberFormat="1" applyFont="1" applyFill="1" applyBorder="1" applyAlignment="1" applyProtection="1">
      <alignment horizontal="center" vertical="center" wrapText="1"/>
      <protection/>
    </xf>
    <xf numFmtId="0" fontId="6" fillId="0" borderId="45" xfId="51" applyFont="1" applyFill="1" applyBorder="1" applyAlignment="1" applyProtection="1">
      <alignment horizontal="center" vertical="center" wrapText="1"/>
      <protection/>
    </xf>
    <xf numFmtId="4" fontId="6" fillId="0" borderId="42" xfId="51" applyNumberFormat="1" applyFont="1" applyFill="1" applyBorder="1" applyAlignment="1" applyProtection="1">
      <alignment horizontal="center" vertical="center" wrapText="1"/>
      <protection/>
    </xf>
    <xf numFmtId="166" fontId="6" fillId="0" borderId="43" xfId="51" applyNumberFormat="1" applyFont="1" applyFill="1" applyBorder="1" applyAlignment="1" applyProtection="1">
      <alignment horizontal="center" vertical="center" wrapText="1"/>
      <protection/>
    </xf>
    <xf numFmtId="167" fontId="6" fillId="0" borderId="18" xfId="51" applyNumberFormat="1" applyFont="1" applyFill="1" applyBorder="1" applyAlignment="1" applyProtection="1">
      <alignment horizontal="center" vertical="center" wrapText="1"/>
      <protection/>
    </xf>
    <xf numFmtId="0" fontId="6" fillId="0" borderId="46" xfId="51" applyFont="1" applyFill="1" applyBorder="1" applyAlignment="1" applyProtection="1">
      <alignment horizontal="center" vertical="center" wrapText="1"/>
      <protection/>
    </xf>
    <xf numFmtId="4" fontId="6" fillId="0" borderId="47" xfId="51" applyNumberFormat="1" applyFont="1" applyFill="1" applyBorder="1" applyAlignment="1" applyProtection="1">
      <alignment horizontal="center" vertical="center" wrapText="1"/>
      <protection/>
    </xf>
    <xf numFmtId="166" fontId="6" fillId="0" borderId="48" xfId="51" applyNumberFormat="1" applyFont="1" applyFill="1" applyBorder="1" applyAlignment="1" applyProtection="1">
      <alignment horizontal="center" vertical="center" wrapText="1"/>
      <protection/>
    </xf>
    <xf numFmtId="14" fontId="6" fillId="0" borderId="49" xfId="51" applyNumberFormat="1" applyFont="1" applyFill="1" applyBorder="1" applyAlignment="1" applyProtection="1">
      <alignment horizontal="center" vertical="center" wrapText="1"/>
      <protection locked="0"/>
    </xf>
    <xf numFmtId="0" fontId="6" fillId="0" borderId="50" xfId="51" applyFont="1" applyBorder="1" applyAlignment="1" applyProtection="1">
      <alignment vertical="center" wrapText="1"/>
      <protection locked="0"/>
    </xf>
    <xf numFmtId="0" fontId="12" fillId="0" borderId="50" xfId="51" applyFont="1" applyBorder="1" applyAlignment="1" applyProtection="1">
      <alignment vertical="center" wrapText="1"/>
      <protection locked="0"/>
    </xf>
    <xf numFmtId="14" fontId="6" fillId="0" borderId="49" xfId="51" applyNumberFormat="1" applyFont="1" applyBorder="1" applyAlignment="1" applyProtection="1">
      <alignment horizontal="center" vertical="center" wrapText="1"/>
      <protection locked="0"/>
    </xf>
    <xf numFmtId="14" fontId="6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6" fillId="0" borderId="51" xfId="51" applyFont="1" applyBorder="1" applyAlignment="1" applyProtection="1">
      <alignment vertical="center" wrapText="1"/>
      <protection locked="0"/>
    </xf>
    <xf numFmtId="14" fontId="6" fillId="0" borderId="52" xfId="51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51" applyFont="1" applyFill="1" applyBorder="1" applyAlignment="1" applyProtection="1">
      <alignment horizontal="center" vertical="center" wrapText="1"/>
      <protection locked="0"/>
    </xf>
    <xf numFmtId="0" fontId="6" fillId="0" borderId="54" xfId="51" applyFont="1" applyFill="1" applyBorder="1" applyAlignment="1" applyProtection="1">
      <alignment horizontal="center" vertical="center" wrapText="1"/>
      <protection locked="0"/>
    </xf>
    <xf numFmtId="166" fontId="6" fillId="0" borderId="55" xfId="51" applyNumberFormat="1" applyFont="1" applyFill="1" applyBorder="1" applyAlignment="1" applyProtection="1">
      <alignment horizontal="center" vertical="center" wrapText="1"/>
      <protection/>
    </xf>
    <xf numFmtId="166" fontId="6" fillId="0" borderId="56" xfId="51" applyNumberFormat="1" applyFont="1" applyFill="1" applyBorder="1" applyAlignment="1" applyProtection="1">
      <alignment horizontal="center" vertical="center" wrapText="1"/>
      <protection locked="0"/>
    </xf>
    <xf numFmtId="166" fontId="6" fillId="0" borderId="57" xfId="51" applyNumberFormat="1" applyFont="1" applyFill="1" applyBorder="1" applyAlignment="1" applyProtection="1">
      <alignment horizontal="center" vertical="center" wrapText="1"/>
      <protection locked="0"/>
    </xf>
    <xf numFmtId="0" fontId="3" fillId="0" borderId="58" xfId="51" applyFont="1" applyBorder="1" applyAlignment="1" applyProtection="1">
      <alignment horizontal="center" vertical="center" wrapText="1"/>
      <protection locked="0"/>
    </xf>
    <xf numFmtId="166" fontId="3" fillId="0" borderId="59" xfId="51" applyNumberFormat="1" applyFont="1" applyFill="1" applyBorder="1" applyAlignment="1" applyProtection="1">
      <alignment horizontal="center" vertical="center" wrapText="1"/>
      <protection/>
    </xf>
    <xf numFmtId="167" fontId="6" fillId="33" borderId="60" xfId="51" applyNumberFormat="1" applyFont="1" applyFill="1" applyBorder="1" applyAlignment="1" applyProtection="1">
      <alignment horizontal="center" vertical="center" wrapText="1"/>
      <protection locked="0"/>
    </xf>
    <xf numFmtId="167" fontId="6" fillId="0" borderId="60" xfId="51" applyNumberFormat="1" applyFont="1" applyFill="1" applyBorder="1" applyAlignment="1" applyProtection="1">
      <alignment horizontal="center" vertical="center" wrapText="1"/>
      <protection/>
    </xf>
    <xf numFmtId="0" fontId="6" fillId="0" borderId="61" xfId="51" applyFont="1" applyFill="1" applyBorder="1" applyAlignment="1" applyProtection="1">
      <alignment horizontal="center" vertical="center" wrapText="1"/>
      <protection/>
    </xf>
    <xf numFmtId="4" fontId="6" fillId="0" borderId="62" xfId="51" applyNumberFormat="1" applyFont="1" applyFill="1" applyBorder="1" applyAlignment="1" applyProtection="1">
      <alignment horizontal="center" vertical="center" wrapText="1"/>
      <protection/>
    </xf>
    <xf numFmtId="166" fontId="6" fillId="0" borderId="63" xfId="51" applyNumberFormat="1" applyFont="1" applyFill="1" applyBorder="1" applyAlignment="1" applyProtection="1">
      <alignment horizontal="center" vertical="center" wrapText="1"/>
      <protection/>
    </xf>
    <xf numFmtId="0" fontId="3" fillId="0" borderId="64" xfId="51" applyFont="1" applyBorder="1" applyAlignment="1" applyProtection="1">
      <alignment horizontal="center" vertical="center" wrapText="1"/>
      <protection locked="0"/>
    </xf>
    <xf numFmtId="166" fontId="6" fillId="0" borderId="65" xfId="51" applyNumberFormat="1" applyFont="1" applyFill="1" applyBorder="1" applyAlignment="1" applyProtection="1">
      <alignment horizontal="center" vertical="center" wrapText="1"/>
      <protection locked="0"/>
    </xf>
    <xf numFmtId="166" fontId="6" fillId="0" borderId="66" xfId="51" applyNumberFormat="1" applyFont="1" applyFill="1" applyBorder="1" applyAlignment="1" applyProtection="1">
      <alignment horizontal="center" vertical="center" wrapText="1"/>
      <protection locked="0"/>
    </xf>
    <xf numFmtId="166" fontId="6" fillId="34" borderId="66" xfId="51" applyNumberFormat="1" applyFont="1" applyFill="1" applyBorder="1" applyAlignment="1" applyProtection="1">
      <alignment horizontal="center" vertical="center" wrapText="1"/>
      <protection locked="0"/>
    </xf>
    <xf numFmtId="166" fontId="6" fillId="0" borderId="67" xfId="51" applyNumberFormat="1" applyFont="1" applyFill="1" applyBorder="1" applyAlignment="1" applyProtection="1">
      <alignment horizontal="center" vertical="center" wrapText="1"/>
      <protection locked="0"/>
    </xf>
    <xf numFmtId="0" fontId="3" fillId="19" borderId="58" xfId="51" applyFont="1" applyFill="1" applyBorder="1" applyAlignment="1" applyProtection="1">
      <alignment horizontal="center" vertical="center"/>
      <protection locked="0"/>
    </xf>
    <xf numFmtId="0" fontId="3" fillId="19" borderId="68" xfId="51" applyFont="1" applyFill="1" applyBorder="1" applyAlignment="1" applyProtection="1">
      <alignment horizontal="center" vertical="center"/>
      <protection locked="0"/>
    </xf>
    <xf numFmtId="166" fontId="3" fillId="19" borderId="64" xfId="51" applyNumberFormat="1" applyFont="1" applyFill="1" applyBorder="1" applyAlignment="1" applyProtection="1">
      <alignment horizontal="center" vertical="center"/>
      <protection locked="0"/>
    </xf>
    <xf numFmtId="166" fontId="3" fillId="0" borderId="69" xfId="51" applyNumberFormat="1" applyFont="1" applyFill="1" applyBorder="1" applyAlignment="1" applyProtection="1">
      <alignment horizontal="center" vertical="center" wrapText="1"/>
      <protection/>
    </xf>
    <xf numFmtId="166" fontId="3" fillId="0" borderId="62" xfId="51" applyNumberFormat="1" applyFont="1" applyFill="1" applyBorder="1" applyAlignment="1" applyProtection="1">
      <alignment horizontal="center" vertical="center" wrapText="1"/>
      <protection/>
    </xf>
    <xf numFmtId="166" fontId="3" fillId="0" borderId="63" xfId="51" applyNumberFormat="1" applyFont="1" applyFill="1" applyBorder="1" applyAlignment="1" applyProtection="1">
      <alignment horizontal="center" vertical="center" wrapText="1"/>
      <protection/>
    </xf>
    <xf numFmtId="166" fontId="3" fillId="13" borderId="70" xfId="51" applyNumberFormat="1" applyFont="1" applyFill="1" applyBorder="1" applyAlignment="1" applyProtection="1">
      <alignment horizontal="center" vertical="center" wrapText="1"/>
      <protection locked="0"/>
    </xf>
    <xf numFmtId="166" fontId="3" fillId="13" borderId="71" xfId="51" applyNumberFormat="1" applyFont="1" applyFill="1" applyBorder="1" applyAlignment="1" applyProtection="1">
      <alignment horizontal="center" vertical="center" wrapText="1"/>
      <protection locked="0"/>
    </xf>
    <xf numFmtId="166" fontId="3" fillId="13" borderId="72" xfId="5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1" applyFont="1" applyAlignment="1" applyProtection="1">
      <alignment horizontal="centerContinuous" wrapText="1"/>
      <protection locked="0"/>
    </xf>
    <xf numFmtId="0" fontId="5" fillId="37" borderId="0" xfId="51" applyFont="1" applyFill="1" applyAlignment="1" applyProtection="1">
      <alignment horizontal="centerContinuous" wrapText="1"/>
      <protection locked="0"/>
    </xf>
    <xf numFmtId="0" fontId="5" fillId="0" borderId="0" xfId="51" applyFont="1" applyAlignment="1" applyProtection="1">
      <alignment horizontal="centerContinuous" vertical="center" wrapText="1"/>
      <protection locked="0"/>
    </xf>
    <xf numFmtId="0" fontId="59" fillId="0" borderId="0" xfId="51" applyFont="1" applyAlignment="1" applyProtection="1">
      <alignment horizontal="centerContinuous"/>
      <protection locked="0"/>
    </xf>
    <xf numFmtId="0" fontId="16" fillId="0" borderId="0" xfId="51" applyFont="1" applyAlignment="1" applyProtection="1">
      <alignment horizontal="centerContinuous"/>
      <protection locked="0"/>
    </xf>
    <xf numFmtId="0" fontId="5" fillId="0" borderId="0" xfId="51" applyFont="1" applyAlignment="1" applyProtection="1">
      <alignment horizontal="centerContinuous"/>
      <protection locked="0"/>
    </xf>
    <xf numFmtId="0" fontId="16" fillId="37" borderId="0" xfId="51" applyFont="1" applyFill="1" applyAlignment="1" applyProtection="1">
      <alignment horizontal="centerContinuous"/>
      <protection locked="0"/>
    </xf>
    <xf numFmtId="0" fontId="5" fillId="37" borderId="0" xfId="51" applyFont="1" applyFill="1" applyAlignment="1" applyProtection="1">
      <alignment horizontal="centerContinuous"/>
      <protection locked="0"/>
    </xf>
    <xf numFmtId="0" fontId="16" fillId="0" borderId="0" xfId="51" applyFont="1" applyAlignment="1" applyProtection="1">
      <alignment horizontal="centerContinuous" vertical="center" wrapText="1"/>
      <protection locked="0"/>
    </xf>
    <xf numFmtId="0" fontId="3" fillId="14" borderId="73" xfId="51" applyFont="1" applyFill="1" applyBorder="1" applyAlignment="1" applyProtection="1">
      <alignment horizontal="center" vertical="center" wrapText="1"/>
      <protection locked="0"/>
    </xf>
    <xf numFmtId="14" fontId="6" fillId="0" borderId="74" xfId="51" applyNumberFormat="1" applyFont="1" applyFill="1" applyBorder="1" applyAlignment="1" applyProtection="1">
      <alignment horizontal="center" vertical="center" wrapText="1"/>
      <protection locked="0"/>
    </xf>
    <xf numFmtId="0" fontId="6" fillId="0" borderId="75" xfId="51" applyFont="1" applyFill="1" applyBorder="1" applyAlignment="1" applyProtection="1">
      <alignment horizontal="center" vertical="center" wrapText="1"/>
      <protection locked="0"/>
    </xf>
    <xf numFmtId="0" fontId="12" fillId="0" borderId="76" xfId="51" applyFont="1" applyFill="1" applyBorder="1" applyAlignment="1" applyProtection="1">
      <alignment horizontal="center" vertical="center" wrapText="1"/>
      <protection locked="0"/>
    </xf>
    <xf numFmtId="166" fontId="3" fillId="0" borderId="77" xfId="51" applyNumberFormat="1" applyFont="1" applyBorder="1" applyAlignment="1" applyProtection="1">
      <alignment horizontal="center" vertical="center" wrapText="1"/>
      <protection/>
    </xf>
    <xf numFmtId="166" fontId="3" fillId="0" borderId="78" xfId="51" applyNumberFormat="1" applyFont="1" applyFill="1" applyBorder="1" applyAlignment="1" applyProtection="1">
      <alignment horizontal="center" vertical="center" wrapText="1"/>
      <protection/>
    </xf>
    <xf numFmtId="166" fontId="3" fillId="0" borderId="47" xfId="51" applyNumberFormat="1" applyFont="1" applyFill="1" applyBorder="1" applyAlignment="1" applyProtection="1">
      <alignment horizontal="center" vertical="center" wrapText="1"/>
      <protection/>
    </xf>
    <xf numFmtId="166" fontId="3" fillId="0" borderId="48" xfId="51" applyNumberFormat="1" applyFont="1" applyFill="1" applyBorder="1" applyAlignment="1" applyProtection="1">
      <alignment horizontal="center" vertical="center" wrapText="1"/>
      <protection/>
    </xf>
    <xf numFmtId="166" fontId="3" fillId="13" borderId="70" xfId="51" applyNumberFormat="1" applyFont="1" applyFill="1" applyBorder="1" applyAlignment="1" applyProtection="1">
      <alignment horizontal="right" vertical="center"/>
      <protection/>
    </xf>
    <xf numFmtId="166" fontId="3" fillId="13" borderId="71" xfId="51" applyNumberFormat="1" applyFont="1" applyFill="1" applyBorder="1" applyAlignment="1" applyProtection="1">
      <alignment horizontal="right" vertical="center"/>
      <protection/>
    </xf>
    <xf numFmtId="166" fontId="3" fillId="13" borderId="72" xfId="51" applyNumberFormat="1" applyFont="1" applyFill="1" applyBorder="1" applyAlignment="1" applyProtection="1">
      <alignment horizontal="right" vertical="center"/>
      <protection/>
    </xf>
    <xf numFmtId="166" fontId="4" fillId="9" borderId="79" xfId="51" applyNumberFormat="1" applyFont="1" applyFill="1" applyBorder="1" applyAlignment="1" applyProtection="1">
      <alignment horizontal="center" vertical="center"/>
      <protection/>
    </xf>
    <xf numFmtId="166" fontId="4" fillId="15" borderId="80" xfId="51" applyNumberFormat="1" applyFont="1" applyFill="1" applyBorder="1" applyAlignment="1" applyProtection="1">
      <alignment horizontal="center" vertical="center"/>
      <protection/>
    </xf>
    <xf numFmtId="4" fontId="4" fillId="8" borderId="79" xfId="51" applyNumberFormat="1" applyFont="1" applyFill="1" applyBorder="1" applyAlignment="1" applyProtection="1">
      <alignment horizontal="center" vertical="center"/>
      <protection/>
    </xf>
    <xf numFmtId="168" fontId="4" fillId="8" borderId="79" xfId="51" applyNumberFormat="1" applyFont="1" applyFill="1" applyBorder="1" applyAlignment="1" applyProtection="1">
      <alignment horizontal="center" vertical="center"/>
      <protection/>
    </xf>
    <xf numFmtId="0" fontId="11" fillId="19" borderId="81" xfId="51" applyFont="1" applyFill="1" applyBorder="1" applyAlignment="1" applyProtection="1">
      <alignment vertical="center"/>
      <protection/>
    </xf>
    <xf numFmtId="166" fontId="11" fillId="19" borderId="82" xfId="51" applyNumberFormat="1" applyFont="1" applyFill="1" applyBorder="1" applyAlignment="1" applyProtection="1">
      <alignment vertical="center"/>
      <protection/>
    </xf>
    <xf numFmtId="0" fontId="3" fillId="0" borderId="83" xfId="51" applyFont="1" applyBorder="1" applyProtection="1">
      <alignment/>
      <protection locked="0"/>
    </xf>
    <xf numFmtId="0" fontId="3" fillId="0" borderId="84" xfId="51" applyFont="1" applyFill="1" applyBorder="1" applyProtection="1">
      <alignment/>
      <protection locked="0"/>
    </xf>
    <xf numFmtId="0" fontId="13" fillId="36" borderId="73" xfId="51" applyFont="1" applyFill="1" applyBorder="1" applyAlignment="1" applyProtection="1">
      <alignment horizontal="left" vertical="center" wrapText="1"/>
      <protection locked="0"/>
    </xf>
    <xf numFmtId="0" fontId="13" fillId="36" borderId="85" xfId="51" applyFont="1" applyFill="1" applyBorder="1" applyAlignment="1" applyProtection="1">
      <alignment horizontal="left" vertical="center" wrapText="1"/>
      <protection locked="0"/>
    </xf>
    <xf numFmtId="0" fontId="57" fillId="36" borderId="85" xfId="51" applyFont="1" applyFill="1" applyBorder="1" applyAlignment="1" applyProtection="1">
      <alignment horizontal="left" vertical="center" wrapText="1"/>
      <protection locked="0"/>
    </xf>
    <xf numFmtId="0" fontId="13" fillId="36" borderId="86" xfId="51" applyFont="1" applyFill="1" applyBorder="1" applyAlignment="1" applyProtection="1">
      <alignment horizontal="left" vertical="center" wrapText="1"/>
      <protection locked="0"/>
    </xf>
    <xf numFmtId="0" fontId="13" fillId="36" borderId="87" xfId="51" applyFont="1" applyFill="1" applyBorder="1" applyAlignment="1" applyProtection="1">
      <alignment horizontal="left" vertical="center" wrapText="1"/>
      <protection locked="0"/>
    </xf>
    <xf numFmtId="172" fontId="4" fillId="14" borderId="79" xfId="51" applyNumberFormat="1" applyFont="1" applyFill="1" applyBorder="1" applyAlignment="1" applyProtection="1">
      <alignment horizontal="center" vertical="center"/>
      <protection/>
    </xf>
    <xf numFmtId="173" fontId="4" fillId="9" borderId="80" xfId="51" applyNumberFormat="1" applyFont="1" applyFill="1" applyBorder="1" applyAlignment="1" applyProtection="1">
      <alignment horizontal="center" vertical="center"/>
      <protection/>
    </xf>
    <xf numFmtId="173" fontId="6" fillId="0" borderId="88" xfId="51" applyNumberFormat="1" applyFont="1" applyFill="1" applyBorder="1" applyAlignment="1" applyProtection="1">
      <alignment horizontal="center" vertical="center" wrapText="1"/>
      <protection locked="0"/>
    </xf>
    <xf numFmtId="173" fontId="6" fillId="0" borderId="89" xfId="51" applyNumberFormat="1" applyFont="1" applyFill="1" applyBorder="1" applyAlignment="1" applyProtection="1">
      <alignment horizontal="center" vertical="center" wrapText="1"/>
      <protection locked="0"/>
    </xf>
    <xf numFmtId="173" fontId="6" fillId="34" borderId="89" xfId="51" applyNumberFormat="1" applyFont="1" applyFill="1" applyBorder="1" applyAlignment="1" applyProtection="1">
      <alignment horizontal="center" vertical="center" wrapText="1"/>
      <protection locked="0"/>
    </xf>
    <xf numFmtId="173" fontId="6" fillId="0" borderId="90" xfId="51" applyNumberFormat="1" applyFont="1" applyFill="1" applyBorder="1" applyAlignment="1" applyProtection="1">
      <alignment horizontal="center" vertical="center" wrapText="1"/>
      <protection locked="0"/>
    </xf>
    <xf numFmtId="0" fontId="6" fillId="36" borderId="91" xfId="51" applyFont="1" applyFill="1" applyBorder="1" applyAlignment="1" applyProtection="1">
      <alignment vertical="center" wrapText="1"/>
      <protection locked="0"/>
    </xf>
    <xf numFmtId="0" fontId="3" fillId="14" borderId="85" xfId="51" applyFont="1" applyFill="1" applyBorder="1" applyAlignment="1" applyProtection="1">
      <alignment horizontal="center" vertical="center" wrapText="1"/>
      <protection locked="0"/>
    </xf>
    <xf numFmtId="0" fontId="3" fillId="14" borderId="87" xfId="51" applyFont="1" applyFill="1" applyBorder="1" applyAlignment="1" applyProtection="1">
      <alignment horizontal="center" vertical="center" wrapText="1"/>
      <protection locked="0"/>
    </xf>
    <xf numFmtId="0" fontId="3" fillId="8" borderId="92" xfId="51" applyFont="1" applyFill="1" applyBorder="1" applyAlignment="1" applyProtection="1">
      <alignment horizontal="center" vertical="center" wrapText="1"/>
      <protection locked="0"/>
    </xf>
    <xf numFmtId="0" fontId="3" fillId="8" borderId="58" xfId="51" applyFont="1" applyFill="1" applyBorder="1" applyAlignment="1" applyProtection="1">
      <alignment horizontal="center" vertical="center" wrapText="1"/>
      <protection locked="0"/>
    </xf>
    <xf numFmtId="0" fontId="12" fillId="0" borderId="0" xfId="51" applyFont="1" applyAlignment="1" applyProtection="1">
      <alignment/>
      <protection locked="0"/>
    </xf>
    <xf numFmtId="0" fontId="3" fillId="0" borderId="93" xfId="51" applyFont="1" applyBorder="1" applyAlignment="1" applyProtection="1">
      <alignment horizontal="center" vertical="center" wrapText="1"/>
      <protection locked="0"/>
    </xf>
    <xf numFmtId="0" fontId="0" fillId="0" borderId="94" xfId="0" applyBorder="1" applyAlignment="1" applyProtection="1">
      <alignment horizontal="center" vertical="center" wrapText="1"/>
      <protection locked="0"/>
    </xf>
    <xf numFmtId="0" fontId="3" fillId="0" borderId="95" xfId="51" applyFont="1" applyBorder="1" applyAlignment="1" applyProtection="1">
      <alignment horizontal="center" vertical="center" wrapText="1"/>
      <protection locked="0"/>
    </xf>
    <xf numFmtId="0" fontId="3" fillId="0" borderId="96" xfId="51" applyFont="1" applyBorder="1" applyAlignment="1" applyProtection="1">
      <alignment horizontal="center" vertical="center" wrapText="1"/>
      <protection locked="0"/>
    </xf>
    <xf numFmtId="0" fontId="11" fillId="0" borderId="97" xfId="51" applyFont="1" applyFill="1" applyBorder="1" applyAlignment="1" applyProtection="1">
      <alignment horizontal="center" vertical="center"/>
      <protection locked="0"/>
    </xf>
    <xf numFmtId="0" fontId="11" fillId="0" borderId="80" xfId="51" applyFont="1" applyFill="1" applyBorder="1" applyAlignment="1" applyProtection="1">
      <alignment horizontal="center" vertical="center"/>
      <protection locked="0"/>
    </xf>
    <xf numFmtId="0" fontId="3" fillId="0" borderId="84" xfId="51" applyFont="1" applyBorder="1" applyAlignment="1" applyProtection="1">
      <alignment horizontal="center" vertical="center" wrapText="1"/>
      <protection locked="0"/>
    </xf>
    <xf numFmtId="0" fontId="3" fillId="0" borderId="98" xfId="51" applyFont="1" applyBorder="1" applyAlignment="1" applyProtection="1">
      <alignment horizontal="center" vertical="center" wrapText="1"/>
      <protection locked="0"/>
    </xf>
    <xf numFmtId="0" fontId="3" fillId="8" borderId="99" xfId="51" applyFont="1" applyFill="1" applyBorder="1" applyAlignment="1" applyProtection="1">
      <alignment horizontal="center" vertical="center" wrapText="1"/>
      <protection locked="0"/>
    </xf>
    <xf numFmtId="0" fontId="3" fillId="8" borderId="98" xfId="51" applyFont="1" applyFill="1" applyBorder="1" applyAlignment="1" applyProtection="1">
      <alignment horizontal="center" vertical="center" wrapText="1"/>
      <protection locked="0"/>
    </xf>
    <xf numFmtId="0" fontId="3" fillId="0" borderId="97" xfId="51" applyFont="1" applyBorder="1" applyAlignment="1" applyProtection="1">
      <alignment horizontal="center" vertical="center"/>
      <protection locked="0"/>
    </xf>
    <xf numFmtId="0" fontId="3" fillId="0" borderId="81" xfId="51" applyFont="1" applyBorder="1" applyAlignment="1" applyProtection="1">
      <alignment horizontal="center" vertical="center"/>
      <protection locked="0"/>
    </xf>
    <xf numFmtId="0" fontId="3" fillId="0" borderId="80" xfId="51" applyFont="1" applyBorder="1" applyAlignment="1" applyProtection="1">
      <alignment horizontal="center" vertical="center"/>
      <protection locked="0"/>
    </xf>
    <xf numFmtId="0" fontId="3" fillId="0" borderId="100" xfId="51" applyFont="1" applyBorder="1" applyAlignment="1" applyProtection="1">
      <alignment horizontal="center" vertical="center" wrapText="1"/>
      <protection locked="0"/>
    </xf>
    <xf numFmtId="0" fontId="9" fillId="0" borderId="101" xfId="51" applyFont="1" applyBorder="1" applyAlignment="1" applyProtection="1">
      <alignment horizontal="center" vertical="center"/>
      <protection locked="0"/>
    </xf>
    <xf numFmtId="0" fontId="9" fillId="0" borderId="102" xfId="51" applyFont="1" applyBorder="1" applyAlignment="1" applyProtection="1">
      <alignment horizontal="center" vertical="center"/>
      <protection locked="0"/>
    </xf>
    <xf numFmtId="0" fontId="3" fillId="8" borderId="103" xfId="51" applyFont="1" applyFill="1" applyBorder="1" applyAlignment="1" applyProtection="1">
      <alignment horizontal="center" vertical="center" wrapText="1"/>
      <protection locked="0"/>
    </xf>
    <xf numFmtId="0" fontId="3" fillId="8" borderId="104" xfId="51" applyFont="1" applyFill="1" applyBorder="1" applyAlignment="1" applyProtection="1">
      <alignment horizontal="center" vertical="center" wrapText="1"/>
      <protection locked="0"/>
    </xf>
    <xf numFmtId="0" fontId="3" fillId="19" borderId="103" xfId="51" applyFont="1" applyFill="1" applyBorder="1" applyAlignment="1" applyProtection="1">
      <alignment horizontal="center" vertical="center" wrapText="1"/>
      <protection locked="0"/>
    </xf>
    <xf numFmtId="0" fontId="3" fillId="19" borderId="105" xfId="51" applyFont="1" applyFill="1" applyBorder="1" applyAlignment="1" applyProtection="1">
      <alignment horizontal="center" vertical="center"/>
      <protection locked="0"/>
    </xf>
    <xf numFmtId="0" fontId="3" fillId="19" borderId="106" xfId="51" applyFont="1" applyFill="1" applyBorder="1" applyAlignment="1" applyProtection="1">
      <alignment horizontal="center" vertical="center"/>
      <protection locked="0"/>
    </xf>
    <xf numFmtId="0" fontId="3" fillId="19" borderId="92" xfId="51" applyFont="1" applyFill="1" applyBorder="1" applyAlignment="1" applyProtection="1">
      <alignment horizontal="center" vertical="center"/>
      <protection locked="0"/>
    </xf>
    <xf numFmtId="0" fontId="3" fillId="19" borderId="26" xfId="51" applyFont="1" applyFill="1" applyBorder="1" applyAlignment="1" applyProtection="1">
      <alignment horizontal="center" vertical="center"/>
      <protection locked="0"/>
    </xf>
    <xf numFmtId="0" fontId="3" fillId="19" borderId="107" xfId="51" applyFont="1" applyFill="1" applyBorder="1" applyAlignment="1" applyProtection="1">
      <alignment horizontal="center" vertical="center"/>
      <protection locked="0"/>
    </xf>
    <xf numFmtId="168" fontId="5" fillId="0" borderId="0" xfId="51" applyNumberFormat="1" applyFont="1" applyBorder="1" applyAlignment="1" applyProtection="1">
      <alignment horizontal="center"/>
      <protection locked="0"/>
    </xf>
    <xf numFmtId="0" fontId="5" fillId="0" borderId="0" xfId="51" applyFont="1" applyBorder="1" applyAlignment="1" applyProtection="1">
      <alignment horizontal="center"/>
      <protection locked="0"/>
    </xf>
    <xf numFmtId="0" fontId="3" fillId="8" borderId="21" xfId="51" applyFont="1" applyFill="1" applyBorder="1" applyAlignment="1" applyProtection="1">
      <alignment horizontal="center" vertical="center" wrapText="1"/>
      <protection locked="0"/>
    </xf>
    <xf numFmtId="0" fontId="3" fillId="8" borderId="108" xfId="51" applyFont="1" applyFill="1" applyBorder="1" applyAlignment="1" applyProtection="1">
      <alignment horizontal="center" vertical="center" wrapText="1"/>
      <protection locked="0"/>
    </xf>
    <xf numFmtId="0" fontId="3" fillId="0" borderId="109" xfId="51" applyFont="1" applyBorder="1" applyAlignment="1" applyProtection="1">
      <alignment horizontal="center" vertical="center" wrapText="1"/>
      <protection locked="0"/>
    </xf>
    <xf numFmtId="0" fontId="3" fillId="0" borderId="29" xfId="51" applyFont="1" applyBorder="1" applyAlignment="1" applyProtection="1">
      <alignment horizontal="center" vertical="center" wrapText="1"/>
      <protection locked="0"/>
    </xf>
    <xf numFmtId="0" fontId="3" fillId="0" borderId="25" xfId="51" applyFont="1" applyBorder="1" applyAlignment="1" applyProtection="1">
      <alignment horizontal="center" vertical="center" wrapText="1"/>
      <protection locked="0"/>
    </xf>
    <xf numFmtId="0" fontId="3" fillId="0" borderId="110" xfId="51" applyFont="1" applyBorder="1" applyAlignment="1" applyProtection="1">
      <alignment horizontal="center" vertical="center" wrapText="1"/>
      <protection locked="0"/>
    </xf>
    <xf numFmtId="0" fontId="3" fillId="0" borderId="111" xfId="51" applyFont="1" applyBorder="1" applyAlignment="1" applyProtection="1">
      <alignment horizontal="center" vertical="center" wrapText="1"/>
      <protection locked="0"/>
    </xf>
    <xf numFmtId="0" fontId="3" fillId="0" borderId="112" xfId="5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3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1781175</xdr:colOff>
      <xdr:row>1</xdr:row>
      <xdr:rowOff>609600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28479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.lambert@conservatoirepicardie.org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FF0000"/>
  </sheetPr>
  <dimension ref="A1:S33"/>
  <sheetViews>
    <sheetView zoomScalePageLayoutView="0" workbookViewId="0" topLeftCell="A1">
      <selection activeCell="G13" sqref="G13"/>
    </sheetView>
  </sheetViews>
  <sheetFormatPr defaultColWidth="11.421875" defaultRowHeight="15"/>
  <cols>
    <col min="1" max="1" width="92.7109375" style="43" customWidth="1"/>
    <col min="2" max="2" width="5.57421875" style="44" customWidth="1"/>
    <col min="3" max="3" width="10.421875" style="43" customWidth="1"/>
    <col min="4" max="4" width="10.7109375" style="43" customWidth="1"/>
    <col min="5" max="5" width="11.421875" style="43" customWidth="1"/>
    <col min="6" max="6" width="15.7109375" style="43" customWidth="1"/>
    <col min="7" max="7" width="33.57421875" style="43" customWidth="1"/>
    <col min="8" max="8" width="11.421875" style="43" customWidth="1"/>
    <col min="9" max="9" width="14.57421875" style="43" customWidth="1"/>
    <col min="10" max="10" width="18.421875" style="43" customWidth="1"/>
    <col min="11" max="11" width="11.421875" style="43" customWidth="1"/>
    <col min="12" max="12" width="16.8515625" style="43" customWidth="1"/>
    <col min="13" max="22" width="11.421875" style="43" customWidth="1"/>
    <col min="23" max="16384" width="11.421875" style="43" customWidth="1"/>
  </cols>
  <sheetData>
    <row r="1" spans="1:2" s="47" customFormat="1" ht="29.25" customHeight="1" thickBot="1">
      <c r="A1" s="85" t="s">
        <v>25</v>
      </c>
      <c r="B1" s="85"/>
    </row>
    <row r="2" spans="1:12" s="47" customFormat="1" ht="30" customHeight="1">
      <c r="A2" s="45" t="s">
        <v>80</v>
      </c>
      <c r="B2" s="46" t="s">
        <v>26</v>
      </c>
      <c r="C2" s="47" t="s">
        <v>19</v>
      </c>
      <c r="D2" s="47" t="s">
        <v>27</v>
      </c>
      <c r="G2" s="48" t="s">
        <v>28</v>
      </c>
      <c r="H2" s="49"/>
      <c r="I2" s="49"/>
      <c r="J2" s="49"/>
      <c r="K2" s="49"/>
      <c r="L2" s="50"/>
    </row>
    <row r="3" spans="1:12" s="47" customFormat="1" ht="30" customHeight="1">
      <c r="A3" s="51" t="s">
        <v>63</v>
      </c>
      <c r="B3" s="52" t="s">
        <v>29</v>
      </c>
      <c r="C3" s="47" t="s">
        <v>21</v>
      </c>
      <c r="D3" s="47" t="s">
        <v>27</v>
      </c>
      <c r="G3" s="55" t="s">
        <v>31</v>
      </c>
      <c r="H3" s="56"/>
      <c r="I3" s="53"/>
      <c r="J3" s="53"/>
      <c r="K3" s="53"/>
      <c r="L3" s="54"/>
    </row>
    <row r="4" spans="1:12" s="47" customFormat="1" ht="30" customHeight="1" thickBot="1">
      <c r="A4" s="51" t="s">
        <v>64</v>
      </c>
      <c r="B4" s="52" t="s">
        <v>30</v>
      </c>
      <c r="C4" s="47" t="s">
        <v>18</v>
      </c>
      <c r="D4" s="47" t="s">
        <v>27</v>
      </c>
      <c r="G4" s="90" t="s">
        <v>34</v>
      </c>
      <c r="H4" s="90" t="s">
        <v>35</v>
      </c>
      <c r="I4" s="90" t="s">
        <v>36</v>
      </c>
      <c r="J4" s="90" t="s">
        <v>37</v>
      </c>
      <c r="K4" s="90" t="s">
        <v>38</v>
      </c>
      <c r="L4" s="90" t="s">
        <v>39</v>
      </c>
    </row>
    <row r="5" spans="1:19" s="47" customFormat="1" ht="30" customHeight="1">
      <c r="A5" s="51" t="s">
        <v>65</v>
      </c>
      <c r="B5" s="57" t="s">
        <v>32</v>
      </c>
      <c r="C5" s="47" t="s">
        <v>20</v>
      </c>
      <c r="D5" s="47" t="s">
        <v>27</v>
      </c>
      <c r="F5" s="60" t="s">
        <v>18</v>
      </c>
      <c r="G5" s="61" t="s">
        <v>41</v>
      </c>
      <c r="H5" s="100">
        <v>320</v>
      </c>
      <c r="I5" s="99">
        <f aca="true" t="shared" si="0" ref="I5:I10">P6+S6</f>
        <v>2098.4</v>
      </c>
      <c r="J5" s="61">
        <v>151.67</v>
      </c>
      <c r="K5" s="61">
        <v>1.52</v>
      </c>
      <c r="L5" s="99">
        <f aca="true" t="shared" si="1" ref="L5:L10">I5*K5/J5</f>
        <v>21.029656491066135</v>
      </c>
      <c r="N5" s="91" t="s">
        <v>35</v>
      </c>
      <c r="O5" s="92" t="s">
        <v>75</v>
      </c>
      <c r="P5" s="93" t="s">
        <v>77</v>
      </c>
      <c r="Q5" s="93" t="s">
        <v>35</v>
      </c>
      <c r="R5" s="92" t="s">
        <v>76</v>
      </c>
      <c r="S5" s="94" t="s">
        <v>77</v>
      </c>
    </row>
    <row r="6" spans="1:19" s="47" customFormat="1" ht="30" customHeight="1">
      <c r="A6" s="51" t="s">
        <v>66</v>
      </c>
      <c r="B6" s="57" t="s">
        <v>33</v>
      </c>
      <c r="C6" s="47" t="s">
        <v>22</v>
      </c>
      <c r="D6" s="47" t="s">
        <v>27</v>
      </c>
      <c r="F6" s="60" t="s">
        <v>19</v>
      </c>
      <c r="G6" s="61" t="s">
        <v>43</v>
      </c>
      <c r="H6" s="100">
        <v>260</v>
      </c>
      <c r="I6" s="99">
        <f t="shared" si="0"/>
        <v>1716.2</v>
      </c>
      <c r="J6" s="61">
        <v>151.67</v>
      </c>
      <c r="K6" s="61">
        <v>1.52</v>
      </c>
      <c r="L6" s="99">
        <f t="shared" si="1"/>
        <v>17.199340673831347</v>
      </c>
      <c r="N6" s="87">
        <v>250</v>
      </c>
      <c r="O6" s="86">
        <v>6.61</v>
      </c>
      <c r="P6" s="95">
        <f aca="true" t="shared" si="2" ref="P6:P11">O6*N6</f>
        <v>1652.5</v>
      </c>
      <c r="Q6" s="95">
        <f aca="true" t="shared" si="3" ref="Q6:Q11">H5-N6</f>
        <v>70</v>
      </c>
      <c r="R6" s="86">
        <v>6.37</v>
      </c>
      <c r="S6" s="97">
        <f aca="true" t="shared" si="4" ref="S6:S11">R6*Q6</f>
        <v>445.90000000000003</v>
      </c>
    </row>
    <row r="7" spans="1:19" s="47" customFormat="1" ht="30" customHeight="1">
      <c r="A7" s="51" t="s">
        <v>67</v>
      </c>
      <c r="B7" s="57" t="s">
        <v>40</v>
      </c>
      <c r="C7" s="59" t="s">
        <v>22</v>
      </c>
      <c r="D7" s="47" t="s">
        <v>27</v>
      </c>
      <c r="F7" s="60" t="s">
        <v>22</v>
      </c>
      <c r="G7" s="61" t="s">
        <v>51</v>
      </c>
      <c r="H7" s="100">
        <v>345</v>
      </c>
      <c r="I7" s="99">
        <f t="shared" si="0"/>
        <v>2257.65</v>
      </c>
      <c r="J7" s="61">
        <v>151.67</v>
      </c>
      <c r="K7" s="61">
        <v>1.52</v>
      </c>
      <c r="L7" s="99">
        <f t="shared" si="1"/>
        <v>22.62562141491396</v>
      </c>
      <c r="N7" s="87">
        <v>250</v>
      </c>
      <c r="O7" s="86">
        <v>6.61</v>
      </c>
      <c r="P7" s="95">
        <f t="shared" si="2"/>
        <v>1652.5</v>
      </c>
      <c r="Q7" s="95">
        <f t="shared" si="3"/>
        <v>10</v>
      </c>
      <c r="R7" s="86">
        <v>6.37</v>
      </c>
      <c r="S7" s="97">
        <f t="shared" si="4"/>
        <v>63.7</v>
      </c>
    </row>
    <row r="8" spans="1:19" s="47" customFormat="1" ht="30" customHeight="1">
      <c r="A8" s="51" t="s">
        <v>68</v>
      </c>
      <c r="B8" s="57" t="s">
        <v>42</v>
      </c>
      <c r="C8" s="47" t="s">
        <v>20</v>
      </c>
      <c r="D8" s="47" t="s">
        <v>27</v>
      </c>
      <c r="F8" s="60" t="s">
        <v>20</v>
      </c>
      <c r="G8" s="61" t="s">
        <v>47</v>
      </c>
      <c r="H8" s="100">
        <v>390</v>
      </c>
      <c r="I8" s="99">
        <f t="shared" si="0"/>
        <v>2544.3</v>
      </c>
      <c r="J8" s="61">
        <v>151.67</v>
      </c>
      <c r="K8" s="61">
        <v>1.52</v>
      </c>
      <c r="L8" s="99">
        <f t="shared" si="1"/>
        <v>25.49835827784005</v>
      </c>
      <c r="N8" s="87">
        <v>250</v>
      </c>
      <c r="O8" s="86">
        <v>6.61</v>
      </c>
      <c r="P8" s="95">
        <f t="shared" si="2"/>
        <v>1652.5</v>
      </c>
      <c r="Q8" s="95">
        <f t="shared" si="3"/>
        <v>95</v>
      </c>
      <c r="R8" s="86">
        <v>6.37</v>
      </c>
      <c r="S8" s="97">
        <f t="shared" si="4"/>
        <v>605.15</v>
      </c>
    </row>
    <row r="9" spans="1:19" s="47" customFormat="1" ht="30" customHeight="1">
      <c r="A9" s="63" t="s">
        <v>69</v>
      </c>
      <c r="B9" s="57" t="s">
        <v>44</v>
      </c>
      <c r="C9" s="47" t="s">
        <v>45</v>
      </c>
      <c r="D9" s="47" t="s">
        <v>46</v>
      </c>
      <c r="F9" s="60" t="s">
        <v>21</v>
      </c>
      <c r="G9" s="61" t="s">
        <v>49</v>
      </c>
      <c r="H9" s="100">
        <v>350</v>
      </c>
      <c r="I9" s="99">
        <f t="shared" si="0"/>
        <v>2289.5</v>
      </c>
      <c r="J9" s="61">
        <v>151.67</v>
      </c>
      <c r="K9" s="61">
        <v>1.52</v>
      </c>
      <c r="L9" s="99">
        <f t="shared" si="1"/>
        <v>22.944814399683526</v>
      </c>
      <c r="N9" s="87">
        <v>250</v>
      </c>
      <c r="O9" s="86">
        <v>6.61</v>
      </c>
      <c r="P9" s="95">
        <f t="shared" si="2"/>
        <v>1652.5</v>
      </c>
      <c r="Q9" s="95">
        <f t="shared" si="3"/>
        <v>140</v>
      </c>
      <c r="R9" s="86">
        <v>6.37</v>
      </c>
      <c r="S9" s="97">
        <f t="shared" si="4"/>
        <v>891.8000000000001</v>
      </c>
    </row>
    <row r="10" spans="1:19" s="47" customFormat="1" ht="30" customHeight="1">
      <c r="A10" s="51" t="s">
        <v>62</v>
      </c>
      <c r="B10" s="57" t="s">
        <v>48</v>
      </c>
      <c r="C10" s="47" t="s">
        <v>45</v>
      </c>
      <c r="D10" s="47" t="s">
        <v>46</v>
      </c>
      <c r="F10" s="64" t="s">
        <v>61</v>
      </c>
      <c r="G10" s="65"/>
      <c r="H10" s="100">
        <v>450</v>
      </c>
      <c r="I10" s="99">
        <f t="shared" si="0"/>
        <v>2926.5</v>
      </c>
      <c r="J10" s="58">
        <v>151.67</v>
      </c>
      <c r="K10" s="58">
        <v>1.52</v>
      </c>
      <c r="L10" s="99">
        <f t="shared" si="1"/>
        <v>29.328674095074835</v>
      </c>
      <c r="N10" s="87">
        <v>250</v>
      </c>
      <c r="O10" s="86">
        <v>6.61</v>
      </c>
      <c r="P10" s="95">
        <f t="shared" si="2"/>
        <v>1652.5</v>
      </c>
      <c r="Q10" s="95">
        <f t="shared" si="3"/>
        <v>100</v>
      </c>
      <c r="R10" s="86">
        <v>6.37</v>
      </c>
      <c r="S10" s="97">
        <f t="shared" si="4"/>
        <v>637</v>
      </c>
    </row>
    <row r="11" spans="1:19" s="47" customFormat="1" ht="30" customHeight="1" thickBot="1">
      <c r="A11" s="51" t="s">
        <v>70</v>
      </c>
      <c r="B11" s="57" t="s">
        <v>50</v>
      </c>
      <c r="C11" s="59" t="s">
        <v>20</v>
      </c>
      <c r="D11" s="59" t="s">
        <v>27</v>
      </c>
      <c r="F11" s="64" t="s">
        <v>45</v>
      </c>
      <c r="G11" s="65" t="s">
        <v>53</v>
      </c>
      <c r="H11" s="101">
        <v>0</v>
      </c>
      <c r="I11" s="62">
        <v>0</v>
      </c>
      <c r="J11" s="58">
        <v>0</v>
      </c>
      <c r="K11" s="58">
        <v>0</v>
      </c>
      <c r="L11" s="62">
        <v>0</v>
      </c>
      <c r="N11" s="88">
        <v>250</v>
      </c>
      <c r="O11" s="89">
        <v>6.61</v>
      </c>
      <c r="P11" s="96">
        <f t="shared" si="2"/>
        <v>1652.5</v>
      </c>
      <c r="Q11" s="96">
        <f t="shared" si="3"/>
        <v>200</v>
      </c>
      <c r="R11" s="89">
        <v>6.37</v>
      </c>
      <c r="S11" s="98">
        <f t="shared" si="4"/>
        <v>1274</v>
      </c>
    </row>
    <row r="12" spans="1:4" s="47" customFormat="1" ht="30" customHeight="1">
      <c r="A12" s="51" t="s">
        <v>71</v>
      </c>
      <c r="B12" s="57" t="s">
        <v>52</v>
      </c>
      <c r="C12" s="47" t="s">
        <v>45</v>
      </c>
      <c r="D12" s="47" t="s">
        <v>46</v>
      </c>
    </row>
    <row r="13" spans="1:4" s="47" customFormat="1" ht="30" customHeight="1" thickBot="1">
      <c r="A13" s="66" t="s">
        <v>85</v>
      </c>
      <c r="B13" s="57" t="s">
        <v>54</v>
      </c>
      <c r="C13" s="47" t="s">
        <v>61</v>
      </c>
      <c r="D13" s="47" t="s">
        <v>27</v>
      </c>
    </row>
    <row r="14" spans="1:12" s="47" customFormat="1" ht="30" customHeight="1" thickBot="1">
      <c r="A14" s="66" t="s">
        <v>72</v>
      </c>
      <c r="B14" s="67" t="s">
        <v>55</v>
      </c>
      <c r="C14" s="47" t="s">
        <v>45</v>
      </c>
      <c r="D14" s="47" t="s">
        <v>46</v>
      </c>
      <c r="F14" s="53"/>
      <c r="G14" s="53"/>
      <c r="H14" s="53"/>
      <c r="I14" s="53"/>
      <c r="J14" s="53"/>
      <c r="K14" s="53"/>
      <c r="L14" s="53"/>
    </row>
    <row r="15" spans="1:12" ht="15">
      <c r="A15" s="68"/>
      <c r="B15" s="69"/>
      <c r="F15" s="70"/>
      <c r="H15" s="70"/>
      <c r="I15" s="70"/>
      <c r="J15" s="70"/>
      <c r="K15" s="70"/>
      <c r="L15" s="70"/>
    </row>
    <row r="16" spans="1:8" ht="15">
      <c r="A16" s="71"/>
      <c r="B16" s="72"/>
      <c r="H16" s="73"/>
    </row>
    <row r="17" ht="15">
      <c r="H17" s="70"/>
    </row>
    <row r="18" spans="8:14" ht="15">
      <c r="H18" s="70"/>
      <c r="M18" s="74"/>
      <c r="N18" s="75"/>
    </row>
    <row r="19" spans="8:14" ht="15">
      <c r="H19" s="70"/>
      <c r="I19" s="74"/>
      <c r="J19" s="74"/>
      <c r="K19" s="74"/>
      <c r="L19" s="74"/>
      <c r="M19" s="74"/>
      <c r="N19" s="75"/>
    </row>
    <row r="20" spans="8:14" ht="15">
      <c r="H20" s="70"/>
      <c r="I20" s="74"/>
      <c r="J20" s="74"/>
      <c r="K20" s="74"/>
      <c r="L20" s="74"/>
      <c r="M20" s="74"/>
      <c r="N20" s="75"/>
    </row>
    <row r="21" spans="8:14" ht="15">
      <c r="H21" s="70"/>
      <c r="I21" s="74"/>
      <c r="J21" s="74"/>
      <c r="K21" s="74"/>
      <c r="L21" s="74"/>
      <c r="M21" s="74"/>
      <c r="N21" s="75"/>
    </row>
    <row r="22" spans="8:14" ht="15">
      <c r="H22" s="70"/>
      <c r="I22" s="74"/>
      <c r="J22" s="74"/>
      <c r="K22" s="74"/>
      <c r="L22" s="74"/>
      <c r="M22" s="74"/>
      <c r="N22" s="75"/>
    </row>
    <row r="23" spans="7:12" ht="15">
      <c r="G23" s="70"/>
      <c r="I23" s="74"/>
      <c r="J23" s="74"/>
      <c r="K23" s="74"/>
      <c r="L23" s="74"/>
    </row>
    <row r="24" ht="15">
      <c r="G24" s="70"/>
    </row>
    <row r="25" ht="15">
      <c r="G25" s="70"/>
    </row>
    <row r="26" ht="15">
      <c r="G26" s="70"/>
    </row>
    <row r="27" ht="15">
      <c r="G27" s="70"/>
    </row>
    <row r="28" ht="15">
      <c r="G28" s="70"/>
    </row>
    <row r="29" ht="15">
      <c r="G29" s="70"/>
    </row>
    <row r="30" ht="15">
      <c r="G30" s="70"/>
    </row>
    <row r="31" ht="15">
      <c r="G31" s="70"/>
    </row>
    <row r="32" ht="15">
      <c r="G32" s="70"/>
    </row>
    <row r="33" ht="15">
      <c r="G33" s="76"/>
    </row>
  </sheetData>
  <sheetProtection formatCell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rgb="FFFFC000"/>
    <pageSetUpPr fitToPage="1"/>
  </sheetPr>
  <dimension ref="A1:AA128"/>
  <sheetViews>
    <sheetView tabSelected="1" zoomScale="70" zoomScaleNormal="70" zoomScalePageLayoutView="0" workbookViewId="0" topLeftCell="A1">
      <pane ySplit="8" topLeftCell="A9" activePane="bottomLeft" state="frozen"/>
      <selection pane="topLeft" activeCell="C25" sqref="C25"/>
      <selection pane="bottomLeft" activeCell="A11" sqref="A11:IV17"/>
    </sheetView>
  </sheetViews>
  <sheetFormatPr defaultColWidth="70.7109375" defaultRowHeight="15"/>
  <cols>
    <col min="1" max="1" width="17.28125" style="12" customWidth="1"/>
    <col min="2" max="2" width="29.8515625" style="12" customWidth="1"/>
    <col min="3" max="3" width="69.8515625" style="12" customWidth="1"/>
    <col min="4" max="4" width="50.7109375" style="13" customWidth="1"/>
    <col min="5" max="5" width="18.421875" style="12" bestFit="1" customWidth="1"/>
    <col min="6" max="6" width="17.7109375" style="12" customWidth="1"/>
    <col min="7" max="7" width="18.7109375" style="12" customWidth="1"/>
    <col min="8" max="8" width="16.57421875" style="12" customWidth="1"/>
    <col min="9" max="9" width="17.7109375" style="12" customWidth="1"/>
    <col min="10" max="11" width="20.421875" style="12" customWidth="1"/>
    <col min="12" max="12" width="18.57421875" style="12" hidden="1" customWidth="1"/>
    <col min="13" max="14" width="17.28125" style="12" hidden="1" customWidth="1"/>
    <col min="15" max="15" width="8.57421875" style="14" hidden="1" customWidth="1"/>
    <col min="16" max="16" width="15.140625" style="15" hidden="1" customWidth="1"/>
    <col min="17" max="17" width="16.00390625" style="16" hidden="1" customWidth="1"/>
    <col min="18" max="18" width="10.8515625" style="12" hidden="1" customWidth="1"/>
    <col min="19" max="21" width="10.8515625" style="17" hidden="1" customWidth="1"/>
    <col min="22" max="23" width="12.28125" style="17" hidden="1" customWidth="1"/>
    <col min="24" max="24" width="15.57421875" style="17" hidden="1" customWidth="1"/>
    <col min="25" max="25" width="10.8515625" style="12" hidden="1" customWidth="1"/>
    <col min="26" max="26" width="10.8515625" style="12" customWidth="1"/>
    <col min="27" max="27" width="92.140625" style="12" customWidth="1"/>
    <col min="28" max="28" width="70.7109375" style="12" customWidth="1"/>
    <col min="29" max="16384" width="70.7109375" style="12" customWidth="1"/>
  </cols>
  <sheetData>
    <row r="1" ht="49.5" customHeight="1">
      <c r="C1" s="36" t="s">
        <v>59</v>
      </c>
    </row>
    <row r="2" ht="49.5" customHeight="1">
      <c r="C2" s="83" t="s">
        <v>60</v>
      </c>
    </row>
    <row r="3" spans="2:24" s="18" customFormat="1" ht="38.25" customHeight="1">
      <c r="B3" s="19" t="s">
        <v>0</v>
      </c>
      <c r="C3" s="10"/>
      <c r="D3" s="20"/>
      <c r="E3" s="21"/>
      <c r="F3" s="22"/>
      <c r="H3" s="23"/>
      <c r="I3" s="11"/>
      <c r="J3" s="11"/>
      <c r="O3" s="14"/>
      <c r="P3" s="15"/>
      <c r="Q3" s="16"/>
      <c r="S3" s="17"/>
      <c r="T3" s="17"/>
      <c r="U3" s="17"/>
      <c r="V3" s="17"/>
      <c r="W3" s="17"/>
      <c r="X3" s="17"/>
    </row>
    <row r="4" spans="2:24" s="18" customFormat="1" ht="36" customHeight="1">
      <c r="B4" s="19" t="s">
        <v>1</v>
      </c>
      <c r="C4" s="24">
        <v>2023</v>
      </c>
      <c r="D4" s="25"/>
      <c r="E4" s="26"/>
      <c r="F4" s="27"/>
      <c r="G4" s="14"/>
      <c r="I4" s="41" t="s">
        <v>2</v>
      </c>
      <c r="J4" s="41"/>
      <c r="K4" s="41"/>
      <c r="O4" s="14"/>
      <c r="P4" s="15"/>
      <c r="Q4" s="16"/>
      <c r="S4" s="17"/>
      <c r="T4" s="17"/>
      <c r="U4" s="17"/>
      <c r="V4" s="17"/>
      <c r="W4" s="17"/>
      <c r="X4" s="17"/>
    </row>
    <row r="5" spans="1:24" s="78" customFormat="1" ht="46.5" customHeight="1" thickBot="1">
      <c r="A5" s="37"/>
      <c r="C5" s="79" t="s">
        <v>3</v>
      </c>
      <c r="D5" s="84">
        <v>0.324</v>
      </c>
      <c r="E5" s="80"/>
      <c r="H5" s="81"/>
      <c r="I5" s="82"/>
      <c r="O5" s="37"/>
      <c r="P5" s="38"/>
      <c r="Q5" s="39"/>
      <c r="S5" s="40"/>
      <c r="T5" s="40"/>
      <c r="U5" s="40"/>
      <c r="V5" s="40"/>
      <c r="W5" s="40"/>
      <c r="X5" s="40"/>
    </row>
    <row r="6" spans="1:24" s="18" customFormat="1" ht="33.75" customHeight="1" thickBot="1" thickTop="1">
      <c r="A6" s="14"/>
      <c r="B6" s="14"/>
      <c r="D6" s="25"/>
      <c r="E6" s="208" t="s">
        <v>82</v>
      </c>
      <c r="F6" s="209"/>
      <c r="G6" s="209"/>
      <c r="H6" s="209"/>
      <c r="I6" s="210"/>
      <c r="J6" s="211" t="s">
        <v>4</v>
      </c>
      <c r="K6" s="162" t="s">
        <v>5</v>
      </c>
      <c r="L6" s="77" t="s">
        <v>56</v>
      </c>
      <c r="M6" s="214" t="s">
        <v>5</v>
      </c>
      <c r="N6" s="215"/>
      <c r="O6" s="216" t="s">
        <v>57</v>
      </c>
      <c r="P6" s="217"/>
      <c r="Q6" s="218"/>
      <c r="S6" s="17"/>
      <c r="T6" s="17"/>
      <c r="U6" s="17"/>
      <c r="V6" s="17"/>
      <c r="W6" s="17"/>
      <c r="X6" s="17"/>
    </row>
    <row r="7" spans="1:24" s="28" customFormat="1" ht="51" customHeight="1" thickBot="1" thickTop="1">
      <c r="A7" s="200" t="s">
        <v>6</v>
      </c>
      <c r="B7" s="198" t="s">
        <v>13</v>
      </c>
      <c r="C7" s="198" t="s">
        <v>73</v>
      </c>
      <c r="D7" s="204" t="s">
        <v>79</v>
      </c>
      <c r="E7" s="226" t="s">
        <v>7</v>
      </c>
      <c r="F7" s="227"/>
      <c r="G7" s="228" t="s">
        <v>8</v>
      </c>
      <c r="H7" s="228" t="s">
        <v>9</v>
      </c>
      <c r="I7" s="230" t="s">
        <v>84</v>
      </c>
      <c r="J7" s="212" t="s">
        <v>10</v>
      </c>
      <c r="K7" s="193" t="s">
        <v>78</v>
      </c>
      <c r="L7" s="206" t="s">
        <v>58</v>
      </c>
      <c r="M7" s="195" t="s">
        <v>11</v>
      </c>
      <c r="N7" s="224" t="s">
        <v>12</v>
      </c>
      <c r="O7" s="219"/>
      <c r="P7" s="220"/>
      <c r="Q7" s="221"/>
      <c r="S7" s="29"/>
      <c r="T7" s="29"/>
      <c r="U7" s="29"/>
      <c r="V7" s="29"/>
      <c r="W7" s="29"/>
      <c r="X7" s="29"/>
    </row>
    <row r="8" spans="1:24" s="30" customFormat="1" ht="33.75" customHeight="1" thickBot="1" thickTop="1">
      <c r="A8" s="201"/>
      <c r="B8" s="199"/>
      <c r="C8" s="199"/>
      <c r="D8" s="205"/>
      <c r="E8" s="132" t="s">
        <v>83</v>
      </c>
      <c r="F8" s="139" t="s">
        <v>14</v>
      </c>
      <c r="G8" s="229"/>
      <c r="H8" s="229"/>
      <c r="I8" s="231"/>
      <c r="J8" s="213"/>
      <c r="K8" s="194"/>
      <c r="L8" s="207"/>
      <c r="M8" s="196"/>
      <c r="N8" s="225"/>
      <c r="O8" s="144" t="s">
        <v>15</v>
      </c>
      <c r="P8" s="145" t="s">
        <v>16</v>
      </c>
      <c r="Q8" s="146" t="s">
        <v>17</v>
      </c>
      <c r="S8" s="150" t="s">
        <v>18</v>
      </c>
      <c r="T8" s="151" t="s">
        <v>19</v>
      </c>
      <c r="U8" s="151" t="s">
        <v>20</v>
      </c>
      <c r="V8" s="151" t="s">
        <v>21</v>
      </c>
      <c r="W8" s="151" t="s">
        <v>22</v>
      </c>
      <c r="X8" s="152" t="s">
        <v>61</v>
      </c>
    </row>
    <row r="9" spans="1:24" s="31" customFormat="1" ht="60" customHeight="1" thickTop="1">
      <c r="A9" s="126"/>
      <c r="B9" s="127"/>
      <c r="C9" s="128"/>
      <c r="D9" s="192"/>
      <c r="E9" s="188"/>
      <c r="F9" s="129">
        <f aca="true" t="shared" si="0" ref="F9:F99">IF(E9="","",E9*$D$5)</f>
      </c>
      <c r="G9" s="130"/>
      <c r="H9" s="131"/>
      <c r="I9" s="140"/>
      <c r="J9" s="133">
        <f>IF(SUM(F9:I9)=0,"",SUM(F9:I9))</f>
      </c>
      <c r="K9" s="134"/>
      <c r="L9" s="110">
        <f>IF(K9="","",(K9-INT(K9))*24)</f>
      </c>
      <c r="M9" s="135">
        <f>IF(C9="","",IF(VLOOKUP(C9,'catalogue V2'!$A$2:$D$14,4)="Productif",K9,""))</f>
      </c>
      <c r="N9" s="135">
        <f>IF(C9="","",IF(VLOOKUP(C9,'catalogue V2'!$A$2:$D$14,4)="Participatif",K9,""))</f>
      </c>
      <c r="O9" s="136">
        <f>IF(K9="","",VLOOKUP(C9,'catalogue V2'!$A$2:$D$14,3))</f>
      </c>
      <c r="P9" s="137">
        <f>IF(O9="","",VLOOKUP(O9,'catalogue V2'!$F$5:$L$11,7))</f>
      </c>
      <c r="Q9" s="138">
        <f>IF(M9="","",L9*P9)</f>
      </c>
      <c r="S9" s="147">
        <f>IF(O9="Anim",Q9,"")</f>
      </c>
      <c r="T9" s="148">
        <f>IF(O9="AT",Q9,"")</f>
      </c>
      <c r="U9" s="148">
        <f>IF(O9="CM",Q9,"")</f>
      </c>
      <c r="V9" s="148">
        <f>IF(O9="CMVA",Q9,"")</f>
      </c>
      <c r="W9" s="148">
        <f>IF(O9="CES",Q9,"")</f>
      </c>
      <c r="X9" s="149">
        <f>IF(O9="Expert",Q9,"")</f>
      </c>
    </row>
    <row r="10" spans="1:24" s="31" customFormat="1" ht="60" customHeight="1">
      <c r="A10" s="120"/>
      <c r="B10" s="1"/>
      <c r="C10" s="102"/>
      <c r="D10" s="121"/>
      <c r="E10" s="189"/>
      <c r="F10" s="103">
        <f t="shared" si="0"/>
      </c>
      <c r="G10" s="3"/>
      <c r="H10" s="4"/>
      <c r="I10" s="141"/>
      <c r="J10" s="109">
        <f aca="true" t="shared" si="1" ref="J10:J105">IF(SUM(F10:I10)=0,"",SUM(F10:I10))</f>
      </c>
      <c r="K10" s="5"/>
      <c r="L10" s="110">
        <f aca="true" t="shared" si="2" ref="L10:L105">IF(K10="","",(K10-INT(K10))*24)</f>
      </c>
      <c r="M10" s="112">
        <f>IF(C10="","",IF(VLOOKUP(C10,'catalogue V2'!$A$2:$D$14,4)="Productif",K10,""))</f>
      </c>
      <c r="N10" s="112">
        <f>IF(C10="","",IF(VLOOKUP(C10,'catalogue V2'!$A$2:$D$14,4)="Participatif",K10,""))</f>
      </c>
      <c r="O10" s="113">
        <f>IF(K10="","",VLOOKUP(C10,'catalogue V2'!$A$2:$D$14,3))</f>
      </c>
      <c r="P10" s="114">
        <f>IF(O10="","",VLOOKUP(O10,'catalogue V2'!$F$5:$L$11,7))</f>
      </c>
      <c r="Q10" s="115">
        <f aca="true" t="shared" si="3" ref="Q10:Q105">IF(M10="","",L10*P10)</f>
      </c>
      <c r="S10" s="106">
        <f aca="true" t="shared" si="4" ref="S10:S105">IF(O10="Anim",Q10,"")</f>
      </c>
      <c r="T10" s="107">
        <f aca="true" t="shared" si="5" ref="T10:T105">IF(O10="AT",Q10,"")</f>
      </c>
      <c r="U10" s="107">
        <f aca="true" t="shared" si="6" ref="U10:U105">IF(O10="CM",Q10,"")</f>
      </c>
      <c r="V10" s="107">
        <f aca="true" t="shared" si="7" ref="V10:V104">IF(O10="CMVA",Q10,"")</f>
      </c>
      <c r="W10" s="107">
        <f aca="true" t="shared" si="8" ref="W10:W105">IF(O10="CES",Q10,"")</f>
      </c>
      <c r="X10" s="108">
        <f aca="true" t="shared" si="9" ref="X10:X105">IF(O10="Expert",Q10,"")</f>
      </c>
    </row>
    <row r="11" spans="1:24" s="31" customFormat="1" ht="60" customHeight="1">
      <c r="A11" s="120"/>
      <c r="B11" s="1"/>
      <c r="C11" s="102"/>
      <c r="D11" s="121"/>
      <c r="E11" s="189"/>
      <c r="F11" s="103">
        <f aca="true" t="shared" si="10" ref="F11:F17">IF(E11="","",E11*$D$5)</f>
      </c>
      <c r="G11" s="3"/>
      <c r="H11" s="4"/>
      <c r="I11" s="141"/>
      <c r="J11" s="109">
        <f aca="true" t="shared" si="11" ref="J11:J17">IF(SUM(F11:I11)=0,"",SUM(F11:I11))</f>
      </c>
      <c r="K11" s="5"/>
      <c r="L11" s="110">
        <f aca="true" t="shared" si="12" ref="L11:L17">IF(K11="","",(K11-INT(K11))*24)</f>
      </c>
      <c r="M11" s="112">
        <f>IF(C11="","",IF(VLOOKUP(C11,'catalogue V2'!$A$2:$D$14,4)="Productif",K11,""))</f>
      </c>
      <c r="N11" s="112">
        <f>IF(C11="","",IF(VLOOKUP(C11,'catalogue V2'!$A$2:$D$14,4)="Participatif",K11,""))</f>
      </c>
      <c r="O11" s="113">
        <f>IF(K11="","",VLOOKUP(C11,'catalogue V2'!$A$2:$D$14,3))</f>
      </c>
      <c r="P11" s="114">
        <f>IF(O11="","",VLOOKUP(O11,'catalogue V2'!$F$5:$L$11,7))</f>
      </c>
      <c r="Q11" s="115">
        <f aca="true" t="shared" si="13" ref="Q11:Q17">IF(M11="","",L11*P11)</f>
      </c>
      <c r="S11" s="106">
        <f aca="true" t="shared" si="14" ref="S11:S17">IF(O11="Anim",Q11,"")</f>
      </c>
      <c r="T11" s="107">
        <f aca="true" t="shared" si="15" ref="T11:T17">IF(O11="AT",Q11,"")</f>
      </c>
      <c r="U11" s="107">
        <f aca="true" t="shared" si="16" ref="U11:U17">IF(O11="CM",Q11,"")</f>
      </c>
      <c r="V11" s="107">
        <f aca="true" t="shared" si="17" ref="V11:V17">IF(O11="CMVA",Q11,"")</f>
      </c>
      <c r="W11" s="107">
        <f aca="true" t="shared" si="18" ref="W11:W17">IF(O11="CES",Q11,"")</f>
      </c>
      <c r="X11" s="108">
        <f aca="true" t="shared" si="19" ref="X11:X17">IF(O11="Expert",Q11,"")</f>
      </c>
    </row>
    <row r="12" spans="1:24" s="31" customFormat="1" ht="60" customHeight="1">
      <c r="A12" s="120"/>
      <c r="B12" s="1"/>
      <c r="C12" s="102"/>
      <c r="D12" s="121"/>
      <c r="E12" s="189"/>
      <c r="F12" s="103">
        <f t="shared" si="10"/>
      </c>
      <c r="G12" s="3"/>
      <c r="H12" s="4"/>
      <c r="I12" s="141"/>
      <c r="J12" s="109">
        <f t="shared" si="11"/>
      </c>
      <c r="K12" s="5"/>
      <c r="L12" s="110">
        <f t="shared" si="12"/>
      </c>
      <c r="M12" s="112">
        <f>IF(C12="","",IF(VLOOKUP(C12,'catalogue V2'!$A$2:$D$14,4)="Productif",K12,""))</f>
      </c>
      <c r="N12" s="112">
        <f>IF(C12="","",IF(VLOOKUP(C12,'catalogue V2'!$A$2:$D$14,4)="Participatif",K12,""))</f>
      </c>
      <c r="O12" s="113">
        <f>IF(K12="","",VLOOKUP(C12,'catalogue V2'!$A$2:$D$14,3))</f>
      </c>
      <c r="P12" s="114">
        <f>IF(O12="","",VLOOKUP(O12,'catalogue V2'!$F$5:$L$11,7))</f>
      </c>
      <c r="Q12" s="115">
        <f t="shared" si="13"/>
      </c>
      <c r="S12" s="106">
        <f t="shared" si="14"/>
      </c>
      <c r="T12" s="107">
        <f t="shared" si="15"/>
      </c>
      <c r="U12" s="107">
        <f t="shared" si="16"/>
      </c>
      <c r="V12" s="107">
        <f t="shared" si="17"/>
      </c>
      <c r="W12" s="107">
        <f t="shared" si="18"/>
      </c>
      <c r="X12" s="108">
        <f t="shared" si="19"/>
      </c>
    </row>
    <row r="13" spans="1:24" s="31" customFormat="1" ht="60" customHeight="1">
      <c r="A13" s="120"/>
      <c r="B13" s="1"/>
      <c r="C13" s="102"/>
      <c r="D13" s="122"/>
      <c r="E13" s="189"/>
      <c r="F13" s="103">
        <f t="shared" si="10"/>
      </c>
      <c r="G13" s="3"/>
      <c r="H13" s="4"/>
      <c r="I13" s="141"/>
      <c r="J13" s="109">
        <f t="shared" si="11"/>
      </c>
      <c r="K13" s="5"/>
      <c r="L13" s="110">
        <f t="shared" si="12"/>
      </c>
      <c r="M13" s="112">
        <f>IF(C13="","",IF(VLOOKUP(C13,'catalogue V2'!$A$2:$D$14,4)="Productif",K13,""))</f>
      </c>
      <c r="N13" s="112">
        <f>IF(C13="","",IF(VLOOKUP(C13,'catalogue V2'!$A$2:$D$14,4)="Participatif",K13,""))</f>
      </c>
      <c r="O13" s="113">
        <f>IF(K13="","",VLOOKUP(C13,'catalogue V2'!$A$2:$D$14,3))</f>
      </c>
      <c r="P13" s="114">
        <f>IF(O13="","",VLOOKUP(O13,'catalogue V2'!$F$5:$L$11,7))</f>
      </c>
      <c r="Q13" s="115">
        <f t="shared" si="13"/>
      </c>
      <c r="S13" s="106">
        <f t="shared" si="14"/>
      </c>
      <c r="T13" s="107">
        <f t="shared" si="15"/>
      </c>
      <c r="U13" s="107">
        <f t="shared" si="16"/>
      </c>
      <c r="V13" s="107">
        <f t="shared" si="17"/>
      </c>
      <c r="W13" s="107">
        <f t="shared" si="18"/>
      </c>
      <c r="X13" s="108">
        <f t="shared" si="19"/>
      </c>
    </row>
    <row r="14" spans="1:24" s="31" customFormat="1" ht="60" customHeight="1">
      <c r="A14" s="120"/>
      <c r="B14" s="1"/>
      <c r="C14" s="102"/>
      <c r="D14" s="121"/>
      <c r="E14" s="189"/>
      <c r="F14" s="103">
        <f t="shared" si="10"/>
      </c>
      <c r="G14" s="3"/>
      <c r="H14" s="4"/>
      <c r="I14" s="141"/>
      <c r="J14" s="109">
        <f t="shared" si="11"/>
      </c>
      <c r="K14" s="5"/>
      <c r="L14" s="110">
        <f t="shared" si="12"/>
      </c>
      <c r="M14" s="112">
        <f>IF(C14="","",IF(VLOOKUP(C14,'catalogue V2'!$A$2:$D$14,4)="Productif",K14,""))</f>
      </c>
      <c r="N14" s="112">
        <f>IF(C14="","",IF(VLOOKUP(C14,'catalogue V2'!$A$2:$D$14,4)="Participatif",K14,""))</f>
      </c>
      <c r="O14" s="113">
        <f>IF(K14="","",VLOOKUP(C14,'catalogue V2'!$A$2:$D$14,3))</f>
      </c>
      <c r="P14" s="114">
        <f>IF(O14="","",VLOOKUP(O14,'catalogue V2'!$F$5:$L$11,7))</f>
      </c>
      <c r="Q14" s="115">
        <f t="shared" si="13"/>
      </c>
      <c r="S14" s="106">
        <f t="shared" si="14"/>
      </c>
      <c r="T14" s="107">
        <f t="shared" si="15"/>
      </c>
      <c r="U14" s="107">
        <f t="shared" si="16"/>
      </c>
      <c r="V14" s="107">
        <f t="shared" si="17"/>
      </c>
      <c r="W14" s="107">
        <f t="shared" si="18"/>
      </c>
      <c r="X14" s="108">
        <f t="shared" si="19"/>
      </c>
    </row>
    <row r="15" spans="1:24" s="31" customFormat="1" ht="60" customHeight="1">
      <c r="A15" s="120"/>
      <c r="B15" s="1"/>
      <c r="C15" s="102"/>
      <c r="D15" s="121"/>
      <c r="E15" s="189"/>
      <c r="F15" s="103">
        <f t="shared" si="10"/>
      </c>
      <c r="G15" s="3"/>
      <c r="H15" s="4"/>
      <c r="I15" s="141"/>
      <c r="J15" s="109">
        <f t="shared" si="11"/>
      </c>
      <c r="K15" s="5"/>
      <c r="L15" s="110">
        <f t="shared" si="12"/>
      </c>
      <c r="M15" s="112">
        <f>IF(C15="","",IF(VLOOKUP(C15,'catalogue V2'!$A$2:$D$14,4)="Productif",K15,""))</f>
      </c>
      <c r="N15" s="112">
        <f>IF(C15="","",IF(VLOOKUP(C15,'catalogue V2'!$A$2:$D$14,4)="Participatif",K15,""))</f>
      </c>
      <c r="O15" s="113">
        <f>IF(K15="","",VLOOKUP(C15,'catalogue V2'!$A$2:$D$14,3))</f>
      </c>
      <c r="P15" s="114">
        <f>IF(O15="","",VLOOKUP(O15,'catalogue V2'!$F$5:$L$11,7))</f>
      </c>
      <c r="Q15" s="115">
        <f t="shared" si="13"/>
      </c>
      <c r="S15" s="106">
        <f t="shared" si="14"/>
      </c>
      <c r="T15" s="107">
        <f t="shared" si="15"/>
      </c>
      <c r="U15" s="107">
        <f t="shared" si="16"/>
      </c>
      <c r="V15" s="107">
        <f t="shared" si="17"/>
      </c>
      <c r="W15" s="107">
        <f t="shared" si="18"/>
      </c>
      <c r="X15" s="108">
        <f t="shared" si="19"/>
      </c>
    </row>
    <row r="16" spans="1:24" s="31" customFormat="1" ht="60" customHeight="1">
      <c r="A16" s="120"/>
      <c r="B16" s="1"/>
      <c r="C16" s="102"/>
      <c r="D16" s="121"/>
      <c r="E16" s="189"/>
      <c r="F16" s="103">
        <f t="shared" si="10"/>
      </c>
      <c r="G16" s="3"/>
      <c r="H16" s="4"/>
      <c r="I16" s="141"/>
      <c r="J16" s="109">
        <f t="shared" si="11"/>
      </c>
      <c r="K16" s="5"/>
      <c r="L16" s="110">
        <f t="shared" si="12"/>
      </c>
      <c r="M16" s="112">
        <f>IF(C16="","",IF(VLOOKUP(C16,'catalogue V2'!$A$2:$D$14,4)="Productif",K16,""))</f>
      </c>
      <c r="N16" s="112">
        <f>IF(C16="","",IF(VLOOKUP(C16,'catalogue V2'!$A$2:$D$14,4)="Participatif",K16,""))</f>
      </c>
      <c r="O16" s="113">
        <f>IF(K16="","",VLOOKUP(C16,'catalogue V2'!$A$2:$D$14,3))</f>
      </c>
      <c r="P16" s="114">
        <f>IF(O16="","",VLOOKUP(O16,'catalogue V2'!$F$5:$L$11,7))</f>
      </c>
      <c r="Q16" s="115">
        <f t="shared" si="13"/>
      </c>
      <c r="S16" s="106">
        <f t="shared" si="14"/>
      </c>
      <c r="T16" s="107">
        <f t="shared" si="15"/>
      </c>
      <c r="U16" s="107">
        <f t="shared" si="16"/>
      </c>
      <c r="V16" s="107">
        <f t="shared" si="17"/>
      </c>
      <c r="W16" s="107">
        <f t="shared" si="18"/>
      </c>
      <c r="X16" s="108">
        <f t="shared" si="19"/>
      </c>
    </row>
    <row r="17" spans="1:24" s="31" customFormat="1" ht="60" customHeight="1">
      <c r="A17" s="120"/>
      <c r="B17" s="1"/>
      <c r="C17" s="102"/>
      <c r="D17" s="121"/>
      <c r="E17" s="189"/>
      <c r="F17" s="103">
        <f t="shared" si="10"/>
      </c>
      <c r="G17" s="3"/>
      <c r="H17" s="4"/>
      <c r="I17" s="141"/>
      <c r="J17" s="109">
        <f t="shared" si="11"/>
      </c>
      <c r="K17" s="5"/>
      <c r="L17" s="110">
        <f t="shared" si="12"/>
      </c>
      <c r="M17" s="112">
        <f>IF(C17="","",IF(VLOOKUP(C17,'catalogue V2'!$A$2:$D$14,4)="Productif",K17,""))</f>
      </c>
      <c r="N17" s="112">
        <f>IF(C17="","",IF(VLOOKUP(C17,'catalogue V2'!$A$2:$D$14,4)="Participatif",K17,""))</f>
      </c>
      <c r="O17" s="113">
        <f>IF(K17="","",VLOOKUP(C17,'catalogue V2'!$A$2:$D$14,3))</f>
      </c>
      <c r="P17" s="114">
        <f>IF(O17="","",VLOOKUP(O17,'catalogue V2'!$F$5:$L$11,7))</f>
      </c>
      <c r="Q17" s="115">
        <f t="shared" si="13"/>
      </c>
      <c r="S17" s="106">
        <f t="shared" si="14"/>
      </c>
      <c r="T17" s="107">
        <f t="shared" si="15"/>
      </c>
      <c r="U17" s="107">
        <f t="shared" si="16"/>
      </c>
      <c r="V17" s="107">
        <f t="shared" si="17"/>
      </c>
      <c r="W17" s="107">
        <f t="shared" si="18"/>
      </c>
      <c r="X17" s="108">
        <f t="shared" si="19"/>
      </c>
    </row>
    <row r="18" spans="1:24" s="31" customFormat="1" ht="60" customHeight="1">
      <c r="A18" s="120"/>
      <c r="B18" s="1"/>
      <c r="C18" s="102"/>
      <c r="D18" s="121"/>
      <c r="E18" s="189"/>
      <c r="F18" s="103">
        <f t="shared" si="0"/>
      </c>
      <c r="G18" s="3"/>
      <c r="H18" s="4"/>
      <c r="I18" s="141"/>
      <c r="J18" s="109">
        <f t="shared" si="1"/>
      </c>
      <c r="K18" s="5"/>
      <c r="L18" s="110">
        <f t="shared" si="2"/>
      </c>
      <c r="M18" s="112">
        <f>IF(C18="","",IF(VLOOKUP(C18,'catalogue V2'!$A$2:$D$14,4)="Productif",K18,""))</f>
      </c>
      <c r="N18" s="112">
        <f>IF(C18="","",IF(VLOOKUP(C18,'catalogue V2'!$A$2:$D$14,4)="Participatif",K18,""))</f>
      </c>
      <c r="O18" s="113">
        <f>IF(K18="","",VLOOKUP(C18,'catalogue V2'!$A$2:$D$14,3))</f>
      </c>
      <c r="P18" s="114">
        <f>IF(O18="","",VLOOKUP(O18,'catalogue V2'!$F$5:$L$11,7))</f>
      </c>
      <c r="Q18" s="115">
        <f t="shared" si="3"/>
      </c>
      <c r="S18" s="106">
        <f t="shared" si="4"/>
      </c>
      <c r="T18" s="107">
        <f t="shared" si="5"/>
      </c>
      <c r="U18" s="107">
        <f t="shared" si="6"/>
      </c>
      <c r="V18" s="107">
        <f t="shared" si="7"/>
      </c>
      <c r="W18" s="107">
        <f t="shared" si="8"/>
      </c>
      <c r="X18" s="108">
        <f t="shared" si="9"/>
      </c>
    </row>
    <row r="19" spans="1:24" s="31" customFormat="1" ht="60" customHeight="1">
      <c r="A19" s="120"/>
      <c r="B19" s="1"/>
      <c r="C19" s="102"/>
      <c r="D19" s="121"/>
      <c r="E19" s="189"/>
      <c r="F19" s="103">
        <f t="shared" si="0"/>
      </c>
      <c r="G19" s="3"/>
      <c r="H19" s="4"/>
      <c r="I19" s="141"/>
      <c r="J19" s="109">
        <f t="shared" si="1"/>
      </c>
      <c r="K19" s="5"/>
      <c r="L19" s="110">
        <f t="shared" si="2"/>
      </c>
      <c r="M19" s="112">
        <f>IF(C19="","",IF(VLOOKUP(C19,'catalogue V2'!$A$2:$D$14,4)="Productif",K19,""))</f>
      </c>
      <c r="N19" s="112">
        <f>IF(C19="","",IF(VLOOKUP(C19,'catalogue V2'!$A$2:$D$14,4)="Participatif",K19,""))</f>
      </c>
      <c r="O19" s="113">
        <f>IF(K19="","",VLOOKUP(C19,'catalogue V2'!$A$2:$D$14,3))</f>
      </c>
      <c r="P19" s="114">
        <f>IF(O19="","",VLOOKUP(O19,'catalogue V2'!$F$5:$L$11,7))</f>
      </c>
      <c r="Q19" s="115">
        <f t="shared" si="3"/>
      </c>
      <c r="S19" s="106">
        <f t="shared" si="4"/>
      </c>
      <c r="T19" s="107">
        <f t="shared" si="5"/>
      </c>
      <c r="U19" s="107">
        <f t="shared" si="6"/>
      </c>
      <c r="V19" s="107">
        <f t="shared" si="7"/>
      </c>
      <c r="W19" s="107">
        <f t="shared" si="8"/>
      </c>
      <c r="X19" s="108">
        <f t="shared" si="9"/>
      </c>
    </row>
    <row r="20" spans="1:24" s="31" customFormat="1" ht="60" customHeight="1">
      <c r="A20" s="120"/>
      <c r="B20" s="1"/>
      <c r="C20" s="102"/>
      <c r="D20" s="122"/>
      <c r="E20" s="189"/>
      <c r="F20" s="103">
        <f t="shared" si="0"/>
      </c>
      <c r="G20" s="3"/>
      <c r="H20" s="4"/>
      <c r="I20" s="141"/>
      <c r="J20" s="109">
        <f t="shared" si="1"/>
      </c>
      <c r="K20" s="5"/>
      <c r="L20" s="110">
        <f t="shared" si="2"/>
      </c>
      <c r="M20" s="112">
        <f>IF(C20="","",IF(VLOOKUP(C20,'catalogue V2'!$A$2:$D$14,4)="Productif",K20,""))</f>
      </c>
      <c r="N20" s="112">
        <f>IF(C20="","",IF(VLOOKUP(C20,'catalogue V2'!$A$2:$D$14,4)="Participatif",K20,""))</f>
      </c>
      <c r="O20" s="113">
        <f>IF(K20="","",VLOOKUP(C20,'catalogue V2'!$A$2:$D$14,3))</f>
      </c>
      <c r="P20" s="114">
        <f>IF(O20="","",VLOOKUP(O20,'catalogue V2'!$F$5:$L$11,7))</f>
      </c>
      <c r="Q20" s="115">
        <f t="shared" si="3"/>
      </c>
      <c r="S20" s="106">
        <f t="shared" si="4"/>
      </c>
      <c r="T20" s="107">
        <f t="shared" si="5"/>
      </c>
      <c r="U20" s="107">
        <f t="shared" si="6"/>
      </c>
      <c r="V20" s="107">
        <f t="shared" si="7"/>
      </c>
      <c r="W20" s="107">
        <f t="shared" si="8"/>
      </c>
      <c r="X20" s="108">
        <f t="shared" si="9"/>
      </c>
    </row>
    <row r="21" spans="1:24" s="31" customFormat="1" ht="60" customHeight="1">
      <c r="A21" s="120"/>
      <c r="B21" s="1"/>
      <c r="C21" s="102"/>
      <c r="D21" s="121"/>
      <c r="E21" s="189"/>
      <c r="F21" s="103">
        <f t="shared" si="0"/>
      </c>
      <c r="G21" s="3"/>
      <c r="H21" s="4"/>
      <c r="I21" s="141"/>
      <c r="J21" s="109">
        <f t="shared" si="1"/>
      </c>
      <c r="K21" s="5"/>
      <c r="L21" s="110">
        <f t="shared" si="2"/>
      </c>
      <c r="M21" s="112">
        <f>IF(C21="","",IF(VLOOKUP(C21,'catalogue V2'!$A$2:$D$14,4)="Productif",K21,""))</f>
      </c>
      <c r="N21" s="112">
        <f>IF(C21="","",IF(VLOOKUP(C21,'catalogue V2'!$A$2:$D$14,4)="Participatif",K21,""))</f>
      </c>
      <c r="O21" s="113">
        <f>IF(K21="","",VLOOKUP(C21,'catalogue V2'!$A$2:$D$14,3))</f>
      </c>
      <c r="P21" s="114">
        <f>IF(O21="","",VLOOKUP(O21,'catalogue V2'!$F$5:$L$11,7))</f>
      </c>
      <c r="Q21" s="115">
        <f t="shared" si="3"/>
      </c>
      <c r="S21" s="106">
        <f t="shared" si="4"/>
      </c>
      <c r="T21" s="107">
        <f t="shared" si="5"/>
      </c>
      <c r="U21" s="107">
        <f t="shared" si="6"/>
      </c>
      <c r="V21" s="107">
        <f t="shared" si="7"/>
      </c>
      <c r="W21" s="107">
        <f t="shared" si="8"/>
      </c>
      <c r="X21" s="108">
        <f t="shared" si="9"/>
      </c>
    </row>
    <row r="22" spans="1:24" s="31" customFormat="1" ht="60" customHeight="1">
      <c r="A22" s="120"/>
      <c r="B22" s="1"/>
      <c r="C22" s="102"/>
      <c r="D22" s="121"/>
      <c r="E22" s="189"/>
      <c r="F22" s="103">
        <f t="shared" si="0"/>
      </c>
      <c r="G22" s="3"/>
      <c r="H22" s="4"/>
      <c r="I22" s="141"/>
      <c r="J22" s="109">
        <f t="shared" si="1"/>
      </c>
      <c r="K22" s="5"/>
      <c r="L22" s="110">
        <f t="shared" si="2"/>
      </c>
      <c r="M22" s="112">
        <f>IF(C22="","",IF(VLOOKUP(C22,'catalogue V2'!$A$2:$D$14,4)="Productif",K22,""))</f>
      </c>
      <c r="N22" s="112">
        <f>IF(C22="","",IF(VLOOKUP(C22,'catalogue V2'!$A$2:$D$14,4)="Participatif",K22,""))</f>
      </c>
      <c r="O22" s="113">
        <f>IF(K22="","",VLOOKUP(C22,'catalogue V2'!$A$2:$D$14,3))</f>
      </c>
      <c r="P22" s="114">
        <f>IF(O22="","",VLOOKUP(O22,'catalogue V2'!$F$5:$L$11,7))</f>
      </c>
      <c r="Q22" s="115">
        <f t="shared" si="3"/>
      </c>
      <c r="S22" s="106">
        <f t="shared" si="4"/>
      </c>
      <c r="T22" s="107">
        <f t="shared" si="5"/>
      </c>
      <c r="U22" s="107">
        <f t="shared" si="6"/>
      </c>
      <c r="V22" s="107">
        <f t="shared" si="7"/>
      </c>
      <c r="W22" s="107">
        <f t="shared" si="8"/>
      </c>
      <c r="X22" s="108">
        <f t="shared" si="9"/>
      </c>
    </row>
    <row r="23" spans="1:24" s="31" customFormat="1" ht="60" customHeight="1">
      <c r="A23" s="120"/>
      <c r="B23" s="1"/>
      <c r="C23" s="102"/>
      <c r="D23" s="121"/>
      <c r="E23" s="189"/>
      <c r="F23" s="103">
        <f t="shared" si="0"/>
      </c>
      <c r="G23" s="3"/>
      <c r="H23" s="4"/>
      <c r="I23" s="141"/>
      <c r="J23" s="109">
        <f t="shared" si="1"/>
      </c>
      <c r="K23" s="5"/>
      <c r="L23" s="110">
        <f t="shared" si="2"/>
      </c>
      <c r="M23" s="112">
        <f>IF(C23="","",IF(VLOOKUP(C23,'catalogue V2'!$A$2:$D$14,4)="Productif",K23,""))</f>
      </c>
      <c r="N23" s="112">
        <f>IF(C23="","",IF(VLOOKUP(C23,'catalogue V2'!$A$2:$D$14,4)="Participatif",K23,""))</f>
      </c>
      <c r="O23" s="113">
        <f>IF(K23="","",VLOOKUP(C23,'catalogue V2'!$A$2:$D$14,3))</f>
      </c>
      <c r="P23" s="114">
        <f>IF(O23="","",VLOOKUP(O23,'catalogue V2'!$F$5:$L$11,7))</f>
      </c>
      <c r="Q23" s="115">
        <f t="shared" si="3"/>
      </c>
      <c r="S23" s="106">
        <f t="shared" si="4"/>
      </c>
      <c r="T23" s="107">
        <f t="shared" si="5"/>
      </c>
      <c r="U23" s="107">
        <f t="shared" si="6"/>
      </c>
      <c r="V23" s="107">
        <f t="shared" si="7"/>
      </c>
      <c r="W23" s="107">
        <f t="shared" si="8"/>
      </c>
      <c r="X23" s="108">
        <f t="shared" si="9"/>
      </c>
    </row>
    <row r="24" spans="1:24" s="31" customFormat="1" ht="60" customHeight="1">
      <c r="A24" s="120"/>
      <c r="B24" s="1"/>
      <c r="C24" s="102"/>
      <c r="D24" s="121"/>
      <c r="E24" s="189"/>
      <c r="F24" s="103">
        <f t="shared" si="0"/>
      </c>
      <c r="G24" s="3"/>
      <c r="H24" s="4"/>
      <c r="I24" s="141"/>
      <c r="J24" s="109">
        <f t="shared" si="1"/>
      </c>
      <c r="K24" s="5"/>
      <c r="L24" s="110">
        <f t="shared" si="2"/>
      </c>
      <c r="M24" s="112">
        <f>IF(C24="","",IF(VLOOKUP(C24,'catalogue V2'!$A$2:$D$14,4)="Productif",K24,""))</f>
      </c>
      <c r="N24" s="112">
        <f>IF(C24="","",IF(VLOOKUP(C24,'catalogue V2'!$A$2:$D$14,4)="Participatif",K24,""))</f>
      </c>
      <c r="O24" s="113">
        <f>IF(K24="","",VLOOKUP(C24,'catalogue V2'!$A$2:$D$14,3))</f>
      </c>
      <c r="P24" s="114">
        <f>IF(O24="","",VLOOKUP(O24,'catalogue V2'!$F$5:$L$11,7))</f>
      </c>
      <c r="Q24" s="115">
        <f t="shared" si="3"/>
      </c>
      <c r="S24" s="106">
        <f t="shared" si="4"/>
      </c>
      <c r="T24" s="107">
        <f t="shared" si="5"/>
      </c>
      <c r="U24" s="107">
        <f t="shared" si="6"/>
      </c>
      <c r="V24" s="107">
        <f t="shared" si="7"/>
      </c>
      <c r="W24" s="107">
        <f t="shared" si="8"/>
      </c>
      <c r="X24" s="108">
        <f t="shared" si="9"/>
      </c>
    </row>
    <row r="25" spans="1:24" s="31" customFormat="1" ht="60" customHeight="1">
      <c r="A25" s="120"/>
      <c r="B25" s="1"/>
      <c r="C25" s="102"/>
      <c r="D25" s="121"/>
      <c r="E25" s="189"/>
      <c r="F25" s="103">
        <f aca="true" t="shared" si="20" ref="F25:F36">IF(E25="","",E25*$D$5)</f>
      </c>
      <c r="G25" s="3"/>
      <c r="H25" s="4"/>
      <c r="I25" s="141"/>
      <c r="J25" s="109">
        <f aca="true" t="shared" si="21" ref="J25:J36">IF(SUM(F25:I25)=0,"",SUM(F25:I25))</f>
      </c>
      <c r="K25" s="5"/>
      <c r="L25" s="110">
        <f aca="true" t="shared" si="22" ref="L25:L36">IF(K25="","",(K25-INT(K25))*24)</f>
      </c>
      <c r="M25" s="112">
        <f>IF(C25="","",IF(VLOOKUP(C25,'catalogue V2'!$A$2:$D$14,4)="Productif",K25,""))</f>
      </c>
      <c r="N25" s="112">
        <f>IF(C25="","",IF(VLOOKUP(C25,'catalogue V2'!$A$2:$D$14,4)="Participatif",K25,""))</f>
      </c>
      <c r="O25" s="113">
        <f>IF(K25="","",VLOOKUP(C25,'catalogue V2'!$A$2:$D$14,3))</f>
      </c>
      <c r="P25" s="114">
        <f>IF(O25="","",VLOOKUP(O25,'catalogue V2'!$F$5:$L$11,7))</f>
      </c>
      <c r="Q25" s="115">
        <f aca="true" t="shared" si="23" ref="Q25:Q36">IF(M25="","",L25*P25)</f>
      </c>
      <c r="S25" s="106">
        <f aca="true" t="shared" si="24" ref="S25:S36">IF(O25="Anim",Q25,"")</f>
      </c>
      <c r="T25" s="107">
        <f aca="true" t="shared" si="25" ref="T25:T36">IF(O25="AT",Q25,"")</f>
      </c>
      <c r="U25" s="107">
        <f aca="true" t="shared" si="26" ref="U25:U36">IF(O25="CM",Q25,"")</f>
      </c>
      <c r="V25" s="107">
        <f aca="true" t="shared" si="27" ref="V25:V36">IF(O25="CMVA",Q25,"")</f>
      </c>
      <c r="W25" s="107">
        <f aca="true" t="shared" si="28" ref="W25:W36">IF(O25="CES",Q25,"")</f>
      </c>
      <c r="X25" s="108">
        <f aca="true" t="shared" si="29" ref="X25:X36">IF(O25="Expert",Q25,"")</f>
      </c>
    </row>
    <row r="26" spans="1:24" s="31" customFormat="1" ht="60" customHeight="1">
      <c r="A26" s="120"/>
      <c r="B26" s="1"/>
      <c r="C26" s="102"/>
      <c r="D26" s="121"/>
      <c r="E26" s="189"/>
      <c r="F26" s="103">
        <f t="shared" si="20"/>
      </c>
      <c r="G26" s="3"/>
      <c r="H26" s="4"/>
      <c r="I26" s="141"/>
      <c r="J26" s="109">
        <f t="shared" si="21"/>
      </c>
      <c r="K26" s="5"/>
      <c r="L26" s="110">
        <f t="shared" si="22"/>
      </c>
      <c r="M26" s="112">
        <f>IF(C26="","",IF(VLOOKUP(C26,'catalogue V2'!$A$2:$D$14,4)="Productif",K26,""))</f>
      </c>
      <c r="N26" s="112">
        <f>IF(C26="","",IF(VLOOKUP(C26,'catalogue V2'!$A$2:$D$14,4)="Participatif",K26,""))</f>
      </c>
      <c r="O26" s="113">
        <f>IF(K26="","",VLOOKUP(C26,'catalogue V2'!$A$2:$D$14,3))</f>
      </c>
      <c r="P26" s="114">
        <f>IF(O26="","",VLOOKUP(O26,'catalogue V2'!$F$5:$L$11,7))</f>
      </c>
      <c r="Q26" s="115">
        <f t="shared" si="23"/>
      </c>
      <c r="S26" s="106">
        <f t="shared" si="24"/>
      </c>
      <c r="T26" s="107">
        <f t="shared" si="25"/>
      </c>
      <c r="U26" s="107">
        <f t="shared" si="26"/>
      </c>
      <c r="V26" s="107">
        <f t="shared" si="27"/>
      </c>
      <c r="W26" s="107">
        <f t="shared" si="28"/>
      </c>
      <c r="X26" s="108">
        <f t="shared" si="29"/>
      </c>
    </row>
    <row r="27" spans="1:24" s="31" customFormat="1" ht="60" customHeight="1">
      <c r="A27" s="120"/>
      <c r="B27" s="1"/>
      <c r="C27" s="102"/>
      <c r="D27" s="122"/>
      <c r="E27" s="189"/>
      <c r="F27" s="103">
        <f t="shared" si="20"/>
      </c>
      <c r="G27" s="3"/>
      <c r="H27" s="4"/>
      <c r="I27" s="141"/>
      <c r="J27" s="109">
        <f t="shared" si="21"/>
      </c>
      <c r="K27" s="5"/>
      <c r="L27" s="110">
        <f t="shared" si="22"/>
      </c>
      <c r="M27" s="112">
        <f>IF(C27="","",IF(VLOOKUP(C27,'catalogue V2'!$A$2:$D$14,4)="Productif",K27,""))</f>
      </c>
      <c r="N27" s="112">
        <f>IF(C27="","",IF(VLOOKUP(C27,'catalogue V2'!$A$2:$D$14,4)="Participatif",K27,""))</f>
      </c>
      <c r="O27" s="113">
        <f>IF(K27="","",VLOOKUP(C27,'catalogue V2'!$A$2:$D$14,3))</f>
      </c>
      <c r="P27" s="114">
        <f>IF(O27="","",VLOOKUP(O27,'catalogue V2'!$F$5:$L$11,7))</f>
      </c>
      <c r="Q27" s="115">
        <f t="shared" si="23"/>
      </c>
      <c r="S27" s="106">
        <f t="shared" si="24"/>
      </c>
      <c r="T27" s="107">
        <f t="shared" si="25"/>
      </c>
      <c r="U27" s="107">
        <f t="shared" si="26"/>
      </c>
      <c r="V27" s="107">
        <f t="shared" si="27"/>
      </c>
      <c r="W27" s="107">
        <f t="shared" si="28"/>
      </c>
      <c r="X27" s="108">
        <f t="shared" si="29"/>
      </c>
    </row>
    <row r="28" spans="1:24" s="31" customFormat="1" ht="60" customHeight="1">
      <c r="A28" s="120"/>
      <c r="B28" s="1"/>
      <c r="C28" s="102"/>
      <c r="D28" s="121"/>
      <c r="E28" s="189"/>
      <c r="F28" s="103">
        <f t="shared" si="20"/>
      </c>
      <c r="G28" s="3"/>
      <c r="H28" s="4"/>
      <c r="I28" s="141"/>
      <c r="J28" s="109">
        <f t="shared" si="21"/>
      </c>
      <c r="K28" s="5"/>
      <c r="L28" s="110">
        <f t="shared" si="22"/>
      </c>
      <c r="M28" s="112">
        <f>IF(C28="","",IF(VLOOKUP(C28,'catalogue V2'!$A$2:$D$14,4)="Productif",K28,""))</f>
      </c>
      <c r="N28" s="112">
        <f>IF(C28="","",IF(VLOOKUP(C28,'catalogue V2'!$A$2:$D$14,4)="Participatif",K28,""))</f>
      </c>
      <c r="O28" s="113">
        <f>IF(K28="","",VLOOKUP(C28,'catalogue V2'!$A$2:$D$14,3))</f>
      </c>
      <c r="P28" s="114">
        <f>IF(O28="","",VLOOKUP(O28,'catalogue V2'!$F$5:$L$11,7))</f>
      </c>
      <c r="Q28" s="115">
        <f t="shared" si="23"/>
      </c>
      <c r="S28" s="106">
        <f t="shared" si="24"/>
      </c>
      <c r="T28" s="107">
        <f t="shared" si="25"/>
      </c>
      <c r="U28" s="107">
        <f t="shared" si="26"/>
      </c>
      <c r="V28" s="107">
        <f t="shared" si="27"/>
      </c>
      <c r="W28" s="107">
        <f t="shared" si="28"/>
      </c>
      <c r="X28" s="108">
        <f t="shared" si="29"/>
      </c>
    </row>
    <row r="29" spans="1:24" s="31" customFormat="1" ht="60" customHeight="1">
      <c r="A29" s="120"/>
      <c r="B29" s="1"/>
      <c r="C29" s="102"/>
      <c r="D29" s="121"/>
      <c r="E29" s="189"/>
      <c r="F29" s="103">
        <f t="shared" si="20"/>
      </c>
      <c r="G29" s="3"/>
      <c r="H29" s="4"/>
      <c r="I29" s="141"/>
      <c r="J29" s="109">
        <f t="shared" si="21"/>
      </c>
      <c r="K29" s="5"/>
      <c r="L29" s="110">
        <f t="shared" si="22"/>
      </c>
      <c r="M29" s="112">
        <f>IF(C29="","",IF(VLOOKUP(C29,'catalogue V2'!$A$2:$D$14,4)="Productif",K29,""))</f>
      </c>
      <c r="N29" s="112">
        <f>IF(C29="","",IF(VLOOKUP(C29,'catalogue V2'!$A$2:$D$14,4)="Participatif",K29,""))</f>
      </c>
      <c r="O29" s="113">
        <f>IF(K29="","",VLOOKUP(C29,'catalogue V2'!$A$2:$D$14,3))</f>
      </c>
      <c r="P29" s="114">
        <f>IF(O29="","",VLOOKUP(O29,'catalogue V2'!$F$5:$L$11,7))</f>
      </c>
      <c r="Q29" s="115">
        <f t="shared" si="23"/>
      </c>
      <c r="S29" s="106">
        <f t="shared" si="24"/>
      </c>
      <c r="T29" s="107">
        <f t="shared" si="25"/>
      </c>
      <c r="U29" s="107">
        <f t="shared" si="26"/>
      </c>
      <c r="V29" s="107">
        <f t="shared" si="27"/>
      </c>
      <c r="W29" s="107">
        <f t="shared" si="28"/>
      </c>
      <c r="X29" s="108">
        <f t="shared" si="29"/>
      </c>
    </row>
    <row r="30" spans="1:24" s="31" customFormat="1" ht="60" customHeight="1">
      <c r="A30" s="120"/>
      <c r="B30" s="1"/>
      <c r="C30" s="102"/>
      <c r="D30" s="121"/>
      <c r="E30" s="189"/>
      <c r="F30" s="103">
        <f t="shared" si="20"/>
      </c>
      <c r="G30" s="3"/>
      <c r="H30" s="4"/>
      <c r="I30" s="141"/>
      <c r="J30" s="109">
        <f t="shared" si="21"/>
      </c>
      <c r="K30" s="5"/>
      <c r="L30" s="110">
        <f t="shared" si="22"/>
      </c>
      <c r="M30" s="112">
        <f>IF(C30="","",IF(VLOOKUP(C30,'catalogue V2'!$A$2:$D$14,4)="Productif",K30,""))</f>
      </c>
      <c r="N30" s="112">
        <f>IF(C30="","",IF(VLOOKUP(C30,'catalogue V2'!$A$2:$D$14,4)="Participatif",K30,""))</f>
      </c>
      <c r="O30" s="113">
        <f>IF(K30="","",VLOOKUP(C30,'catalogue V2'!$A$2:$D$14,3))</f>
      </c>
      <c r="P30" s="114">
        <f>IF(O30="","",VLOOKUP(O30,'catalogue V2'!$F$5:$L$11,7))</f>
      </c>
      <c r="Q30" s="115">
        <f t="shared" si="23"/>
      </c>
      <c r="S30" s="106">
        <f t="shared" si="24"/>
      </c>
      <c r="T30" s="107">
        <f t="shared" si="25"/>
      </c>
      <c r="U30" s="107">
        <f t="shared" si="26"/>
      </c>
      <c r="V30" s="107">
        <f t="shared" si="27"/>
      </c>
      <c r="W30" s="107">
        <f t="shared" si="28"/>
      </c>
      <c r="X30" s="108">
        <f t="shared" si="29"/>
      </c>
    </row>
    <row r="31" spans="1:24" s="31" customFormat="1" ht="60" customHeight="1">
      <c r="A31" s="120"/>
      <c r="B31" s="1"/>
      <c r="C31" s="102"/>
      <c r="D31" s="121"/>
      <c r="E31" s="189"/>
      <c r="F31" s="103">
        <f t="shared" si="20"/>
      </c>
      <c r="G31" s="3"/>
      <c r="H31" s="4"/>
      <c r="I31" s="141"/>
      <c r="J31" s="109">
        <f t="shared" si="21"/>
      </c>
      <c r="K31" s="5"/>
      <c r="L31" s="110">
        <f t="shared" si="22"/>
      </c>
      <c r="M31" s="112">
        <f>IF(C31="","",IF(VLOOKUP(C31,'catalogue V2'!$A$2:$D$14,4)="Productif",K31,""))</f>
      </c>
      <c r="N31" s="112">
        <f>IF(C31="","",IF(VLOOKUP(C31,'catalogue V2'!$A$2:$D$14,4)="Participatif",K31,""))</f>
      </c>
      <c r="O31" s="113">
        <f>IF(K31="","",VLOOKUP(C31,'catalogue V2'!$A$2:$D$14,3))</f>
      </c>
      <c r="P31" s="114">
        <f>IF(O31="","",VLOOKUP(O31,'catalogue V2'!$F$5:$L$11,7))</f>
      </c>
      <c r="Q31" s="115">
        <f t="shared" si="23"/>
      </c>
      <c r="S31" s="106">
        <f t="shared" si="24"/>
      </c>
      <c r="T31" s="107">
        <f t="shared" si="25"/>
      </c>
      <c r="U31" s="107">
        <f t="shared" si="26"/>
      </c>
      <c r="V31" s="107">
        <f t="shared" si="27"/>
      </c>
      <c r="W31" s="107">
        <f t="shared" si="28"/>
      </c>
      <c r="X31" s="108">
        <f t="shared" si="29"/>
      </c>
    </row>
    <row r="32" spans="1:24" s="31" customFormat="1" ht="60" customHeight="1">
      <c r="A32" s="120"/>
      <c r="B32" s="1"/>
      <c r="C32" s="102"/>
      <c r="D32" s="121"/>
      <c r="E32" s="189"/>
      <c r="F32" s="103">
        <f t="shared" si="20"/>
      </c>
      <c r="G32" s="3"/>
      <c r="H32" s="4"/>
      <c r="I32" s="141"/>
      <c r="J32" s="109">
        <f t="shared" si="21"/>
      </c>
      <c r="K32" s="5"/>
      <c r="L32" s="110">
        <f t="shared" si="22"/>
      </c>
      <c r="M32" s="112">
        <f>IF(C32="","",IF(VLOOKUP(C32,'catalogue V2'!$A$2:$D$14,4)="Productif",K32,""))</f>
      </c>
      <c r="N32" s="112">
        <f>IF(C32="","",IF(VLOOKUP(C32,'catalogue V2'!$A$2:$D$14,4)="Participatif",K32,""))</f>
      </c>
      <c r="O32" s="113">
        <f>IF(K32="","",VLOOKUP(C32,'catalogue V2'!$A$2:$D$14,3))</f>
      </c>
      <c r="P32" s="114">
        <f>IF(O32="","",VLOOKUP(O32,'catalogue V2'!$F$5:$L$11,7))</f>
      </c>
      <c r="Q32" s="115">
        <f t="shared" si="23"/>
      </c>
      <c r="S32" s="106">
        <f t="shared" si="24"/>
      </c>
      <c r="T32" s="107">
        <f t="shared" si="25"/>
      </c>
      <c r="U32" s="107">
        <f t="shared" si="26"/>
      </c>
      <c r="V32" s="107">
        <f t="shared" si="27"/>
      </c>
      <c r="W32" s="107">
        <f t="shared" si="28"/>
      </c>
      <c r="X32" s="108">
        <f t="shared" si="29"/>
      </c>
    </row>
    <row r="33" spans="1:24" s="31" customFormat="1" ht="60" customHeight="1">
      <c r="A33" s="120"/>
      <c r="B33" s="1"/>
      <c r="C33" s="102"/>
      <c r="D33" s="121"/>
      <c r="E33" s="189"/>
      <c r="F33" s="103">
        <f t="shared" si="20"/>
      </c>
      <c r="G33" s="3"/>
      <c r="H33" s="4"/>
      <c r="I33" s="141"/>
      <c r="J33" s="109">
        <f t="shared" si="21"/>
      </c>
      <c r="K33" s="5"/>
      <c r="L33" s="110">
        <f t="shared" si="22"/>
      </c>
      <c r="M33" s="112">
        <f>IF(C33="","",IF(VLOOKUP(C33,'catalogue V2'!$A$2:$D$14,4)="Productif",K33,""))</f>
      </c>
      <c r="N33" s="112">
        <f>IF(C33="","",IF(VLOOKUP(C33,'catalogue V2'!$A$2:$D$14,4)="Participatif",K33,""))</f>
      </c>
      <c r="O33" s="113">
        <f>IF(K33="","",VLOOKUP(C33,'catalogue V2'!$A$2:$D$14,3))</f>
      </c>
      <c r="P33" s="114">
        <f>IF(O33="","",VLOOKUP(O33,'catalogue V2'!$F$5:$L$11,7))</f>
      </c>
      <c r="Q33" s="115">
        <f t="shared" si="23"/>
      </c>
      <c r="S33" s="106">
        <f t="shared" si="24"/>
      </c>
      <c r="T33" s="107">
        <f t="shared" si="25"/>
      </c>
      <c r="U33" s="107">
        <f t="shared" si="26"/>
      </c>
      <c r="V33" s="107">
        <f t="shared" si="27"/>
      </c>
      <c r="W33" s="107">
        <f t="shared" si="28"/>
      </c>
      <c r="X33" s="108">
        <f t="shared" si="29"/>
      </c>
    </row>
    <row r="34" spans="1:24" s="31" customFormat="1" ht="60" customHeight="1">
      <c r="A34" s="120"/>
      <c r="B34" s="1"/>
      <c r="C34" s="102"/>
      <c r="D34" s="121"/>
      <c r="E34" s="189"/>
      <c r="F34" s="103">
        <f t="shared" si="20"/>
      </c>
      <c r="G34" s="3"/>
      <c r="H34" s="4"/>
      <c r="I34" s="141"/>
      <c r="J34" s="109">
        <f t="shared" si="21"/>
      </c>
      <c r="K34" s="5"/>
      <c r="L34" s="110">
        <f t="shared" si="22"/>
      </c>
      <c r="M34" s="112">
        <f>IF(C34="","",IF(VLOOKUP(C34,'catalogue V2'!$A$2:$D$14,4)="Productif",K34,""))</f>
      </c>
      <c r="N34" s="112">
        <f>IF(C34="","",IF(VLOOKUP(C34,'catalogue V2'!$A$2:$D$14,4)="Participatif",K34,""))</f>
      </c>
      <c r="O34" s="113">
        <f>IF(K34="","",VLOOKUP(C34,'catalogue V2'!$A$2:$D$14,3))</f>
      </c>
      <c r="P34" s="114">
        <f>IF(O34="","",VLOOKUP(O34,'catalogue V2'!$F$5:$L$11,7))</f>
      </c>
      <c r="Q34" s="115">
        <f t="shared" si="23"/>
      </c>
      <c r="S34" s="106">
        <f t="shared" si="24"/>
      </c>
      <c r="T34" s="107">
        <f t="shared" si="25"/>
      </c>
      <c r="U34" s="107">
        <f t="shared" si="26"/>
      </c>
      <c r="V34" s="107">
        <f t="shared" si="27"/>
      </c>
      <c r="W34" s="107">
        <f t="shared" si="28"/>
      </c>
      <c r="X34" s="108">
        <f t="shared" si="29"/>
      </c>
    </row>
    <row r="35" spans="1:24" s="31" customFormat="1" ht="60" customHeight="1">
      <c r="A35" s="120"/>
      <c r="B35" s="1"/>
      <c r="C35" s="102"/>
      <c r="D35" s="121"/>
      <c r="E35" s="189"/>
      <c r="F35" s="103">
        <f t="shared" si="20"/>
      </c>
      <c r="G35" s="3"/>
      <c r="H35" s="4"/>
      <c r="I35" s="141"/>
      <c r="J35" s="109">
        <f t="shared" si="21"/>
      </c>
      <c r="K35" s="5"/>
      <c r="L35" s="110">
        <f t="shared" si="22"/>
      </c>
      <c r="M35" s="112">
        <f>IF(C35="","",IF(VLOOKUP(C35,'catalogue V2'!$A$2:$D$14,4)="Productif",K35,""))</f>
      </c>
      <c r="N35" s="112">
        <f>IF(C35="","",IF(VLOOKUP(C35,'catalogue V2'!$A$2:$D$14,4)="Participatif",K35,""))</f>
      </c>
      <c r="O35" s="113">
        <f>IF(K35="","",VLOOKUP(C35,'catalogue V2'!$A$2:$D$14,3))</f>
      </c>
      <c r="P35" s="114">
        <f>IF(O35="","",VLOOKUP(O35,'catalogue V2'!$F$5:$L$11,7))</f>
      </c>
      <c r="Q35" s="115">
        <f t="shared" si="23"/>
      </c>
      <c r="S35" s="106">
        <f t="shared" si="24"/>
      </c>
      <c r="T35" s="107">
        <f t="shared" si="25"/>
      </c>
      <c r="U35" s="107">
        <f t="shared" si="26"/>
      </c>
      <c r="V35" s="107">
        <f t="shared" si="27"/>
      </c>
      <c r="W35" s="107">
        <f t="shared" si="28"/>
      </c>
      <c r="X35" s="108">
        <f t="shared" si="29"/>
      </c>
    </row>
    <row r="36" spans="1:24" s="31" customFormat="1" ht="60" customHeight="1">
      <c r="A36" s="120"/>
      <c r="B36" s="1"/>
      <c r="C36" s="102"/>
      <c r="D36" s="121"/>
      <c r="E36" s="189"/>
      <c r="F36" s="103">
        <f t="shared" si="20"/>
      </c>
      <c r="G36" s="3"/>
      <c r="H36" s="4"/>
      <c r="I36" s="141"/>
      <c r="J36" s="109">
        <f t="shared" si="21"/>
      </c>
      <c r="K36" s="5"/>
      <c r="L36" s="110">
        <f t="shared" si="22"/>
      </c>
      <c r="M36" s="112">
        <f>IF(C36="","",IF(VLOOKUP(C36,'catalogue V2'!$A$2:$D$14,4)="Productif",K36,""))</f>
      </c>
      <c r="N36" s="112">
        <f>IF(C36="","",IF(VLOOKUP(C36,'catalogue V2'!$A$2:$D$14,4)="Participatif",K36,""))</f>
      </c>
      <c r="O36" s="113">
        <f>IF(K36="","",VLOOKUP(C36,'catalogue V2'!$A$2:$D$14,3))</f>
      </c>
      <c r="P36" s="114">
        <f>IF(O36="","",VLOOKUP(O36,'catalogue V2'!$F$5:$L$11,7))</f>
      </c>
      <c r="Q36" s="115">
        <f t="shared" si="23"/>
      </c>
      <c r="S36" s="106">
        <f t="shared" si="24"/>
      </c>
      <c r="T36" s="107">
        <f t="shared" si="25"/>
      </c>
      <c r="U36" s="107">
        <f t="shared" si="26"/>
      </c>
      <c r="V36" s="107">
        <f t="shared" si="27"/>
      </c>
      <c r="W36" s="107">
        <f t="shared" si="28"/>
      </c>
      <c r="X36" s="108">
        <f t="shared" si="29"/>
      </c>
    </row>
    <row r="37" spans="1:24" s="31" customFormat="1" ht="60" customHeight="1">
      <c r="A37" s="120"/>
      <c r="B37" s="1"/>
      <c r="C37" s="102"/>
      <c r="D37" s="121"/>
      <c r="E37" s="189"/>
      <c r="F37" s="103">
        <f t="shared" si="0"/>
      </c>
      <c r="G37" s="3"/>
      <c r="H37" s="4"/>
      <c r="I37" s="141"/>
      <c r="J37" s="109">
        <f t="shared" si="1"/>
      </c>
      <c r="K37" s="5"/>
      <c r="L37" s="110">
        <f t="shared" si="2"/>
      </c>
      <c r="M37" s="112">
        <f>IF(C37="","",IF(VLOOKUP(C37,'catalogue V2'!$A$2:$D$14,4)="Productif",K37,""))</f>
      </c>
      <c r="N37" s="112">
        <f>IF(C37="","",IF(VLOOKUP(C37,'catalogue V2'!$A$2:$D$14,4)="Participatif",K37,""))</f>
      </c>
      <c r="O37" s="113">
        <f>IF(K37="","",VLOOKUP(C37,'catalogue V2'!$A$2:$D$14,3))</f>
      </c>
      <c r="P37" s="114">
        <f>IF(O37="","",VLOOKUP(O37,'catalogue V2'!$F$5:$L$11,7))</f>
      </c>
      <c r="Q37" s="115">
        <f t="shared" si="3"/>
      </c>
      <c r="S37" s="106">
        <f t="shared" si="4"/>
      </c>
      <c r="T37" s="107">
        <f t="shared" si="5"/>
      </c>
      <c r="U37" s="107">
        <f t="shared" si="6"/>
      </c>
      <c r="V37" s="107">
        <f t="shared" si="7"/>
      </c>
      <c r="W37" s="107">
        <f t="shared" si="8"/>
      </c>
      <c r="X37" s="108">
        <f t="shared" si="9"/>
      </c>
    </row>
    <row r="38" spans="1:24" s="31" customFormat="1" ht="60" customHeight="1">
      <c r="A38" s="120"/>
      <c r="B38" s="1"/>
      <c r="C38" s="102"/>
      <c r="D38" s="121"/>
      <c r="E38" s="189"/>
      <c r="F38" s="103">
        <f t="shared" si="0"/>
      </c>
      <c r="G38" s="3"/>
      <c r="H38" s="4"/>
      <c r="I38" s="141"/>
      <c r="J38" s="109">
        <f t="shared" si="1"/>
      </c>
      <c r="K38" s="5"/>
      <c r="L38" s="110">
        <f t="shared" si="2"/>
      </c>
      <c r="M38" s="112">
        <f>IF(C38="","",IF(VLOOKUP(C38,'catalogue V2'!$A$2:$D$14,4)="Productif",K38,""))</f>
      </c>
      <c r="N38" s="112">
        <f>IF(C38="","",IF(VLOOKUP(C38,'catalogue V2'!$A$2:$D$14,4)="Participatif",K38,""))</f>
      </c>
      <c r="O38" s="113">
        <f>IF(K38="","",VLOOKUP(C38,'catalogue V2'!$A$2:$D$14,3))</f>
      </c>
      <c r="P38" s="114">
        <f>IF(O38="","",VLOOKUP(O38,'catalogue V2'!$F$5:$L$11,7))</f>
      </c>
      <c r="Q38" s="115">
        <f t="shared" si="3"/>
      </c>
      <c r="S38" s="106">
        <f t="shared" si="4"/>
      </c>
      <c r="T38" s="107">
        <f t="shared" si="5"/>
      </c>
      <c r="U38" s="107">
        <f t="shared" si="6"/>
      </c>
      <c r="V38" s="107">
        <f t="shared" si="7"/>
      </c>
      <c r="W38" s="107">
        <f t="shared" si="8"/>
      </c>
      <c r="X38" s="108">
        <f t="shared" si="9"/>
      </c>
    </row>
    <row r="39" spans="1:24" s="31" customFormat="1" ht="60" customHeight="1">
      <c r="A39" s="120"/>
      <c r="B39" s="1"/>
      <c r="C39" s="102"/>
      <c r="D39" s="122"/>
      <c r="E39" s="189"/>
      <c r="F39" s="103">
        <f t="shared" si="0"/>
      </c>
      <c r="G39" s="3"/>
      <c r="H39" s="4"/>
      <c r="I39" s="141"/>
      <c r="J39" s="109">
        <f t="shared" si="1"/>
      </c>
      <c r="K39" s="5"/>
      <c r="L39" s="110">
        <f t="shared" si="2"/>
      </c>
      <c r="M39" s="112">
        <f>IF(C39="","",IF(VLOOKUP(C39,'catalogue V2'!$A$2:$D$14,4)="Productif",K39,""))</f>
      </c>
      <c r="N39" s="112">
        <f>IF(C39="","",IF(VLOOKUP(C39,'catalogue V2'!$A$2:$D$14,4)="Participatif",K39,""))</f>
      </c>
      <c r="O39" s="113">
        <f>IF(K39="","",VLOOKUP(C39,'catalogue V2'!$A$2:$D$14,3))</f>
      </c>
      <c r="P39" s="114">
        <f>IF(O39="","",VLOOKUP(O39,'catalogue V2'!$F$5:$L$11,7))</f>
      </c>
      <c r="Q39" s="115">
        <f t="shared" si="3"/>
      </c>
      <c r="S39" s="106">
        <f t="shared" si="4"/>
      </c>
      <c r="T39" s="107">
        <f t="shared" si="5"/>
      </c>
      <c r="U39" s="107">
        <f t="shared" si="6"/>
      </c>
      <c r="V39" s="107">
        <f t="shared" si="7"/>
      </c>
      <c r="W39" s="107">
        <f t="shared" si="8"/>
      </c>
      <c r="X39" s="108">
        <f t="shared" si="9"/>
      </c>
    </row>
    <row r="40" spans="1:24" s="31" customFormat="1" ht="60" customHeight="1">
      <c r="A40" s="120"/>
      <c r="B40" s="1"/>
      <c r="C40" s="102"/>
      <c r="D40" s="121"/>
      <c r="E40" s="189"/>
      <c r="F40" s="103">
        <f t="shared" si="0"/>
      </c>
      <c r="G40" s="3"/>
      <c r="H40" s="4"/>
      <c r="I40" s="141"/>
      <c r="J40" s="109">
        <f t="shared" si="1"/>
      </c>
      <c r="K40" s="5"/>
      <c r="L40" s="110">
        <f t="shared" si="2"/>
      </c>
      <c r="M40" s="112">
        <f>IF(C40="","",IF(VLOOKUP(C40,'catalogue V2'!$A$2:$D$14,4)="Productif",K40,""))</f>
      </c>
      <c r="N40" s="112">
        <f>IF(C40="","",IF(VLOOKUP(C40,'catalogue V2'!$A$2:$D$14,4)="Participatif",K40,""))</f>
      </c>
      <c r="O40" s="113">
        <f>IF(K40="","",VLOOKUP(C40,'catalogue V2'!$A$2:$D$14,3))</f>
      </c>
      <c r="P40" s="114">
        <f>IF(O40="","",VLOOKUP(O40,'catalogue V2'!$F$5:$L$11,7))</f>
      </c>
      <c r="Q40" s="115">
        <f t="shared" si="3"/>
      </c>
      <c r="S40" s="106">
        <f t="shared" si="4"/>
      </c>
      <c r="T40" s="107">
        <f t="shared" si="5"/>
      </c>
      <c r="U40" s="107">
        <f t="shared" si="6"/>
      </c>
      <c r="V40" s="107">
        <f t="shared" si="7"/>
      </c>
      <c r="W40" s="107">
        <f t="shared" si="8"/>
      </c>
      <c r="X40" s="108">
        <f t="shared" si="9"/>
      </c>
    </row>
    <row r="41" spans="1:24" s="31" customFormat="1" ht="60" customHeight="1">
      <c r="A41" s="120"/>
      <c r="B41" s="1"/>
      <c r="C41" s="102"/>
      <c r="D41" s="121"/>
      <c r="E41" s="189"/>
      <c r="F41" s="103">
        <f t="shared" si="0"/>
      </c>
      <c r="G41" s="3"/>
      <c r="H41" s="4"/>
      <c r="I41" s="141"/>
      <c r="J41" s="109">
        <f t="shared" si="1"/>
      </c>
      <c r="K41" s="5"/>
      <c r="L41" s="110">
        <f t="shared" si="2"/>
      </c>
      <c r="M41" s="112">
        <f>IF(C41="","",IF(VLOOKUP(C41,'catalogue V2'!$A$2:$D$14,4)="Productif",K41,""))</f>
      </c>
      <c r="N41" s="112">
        <f>IF(C41="","",IF(VLOOKUP(C41,'catalogue V2'!$A$2:$D$14,4)="Participatif",K41,""))</f>
      </c>
      <c r="O41" s="113">
        <f>IF(K41="","",VLOOKUP(C41,'catalogue V2'!$A$2:$D$14,3))</f>
      </c>
      <c r="P41" s="114">
        <f>IF(O41="","",VLOOKUP(O41,'catalogue V2'!$F$5:$L$11,7))</f>
      </c>
      <c r="Q41" s="115">
        <f t="shared" si="3"/>
      </c>
      <c r="S41" s="106">
        <f t="shared" si="4"/>
      </c>
      <c r="T41" s="107">
        <f t="shared" si="5"/>
      </c>
      <c r="U41" s="107">
        <f t="shared" si="6"/>
      </c>
      <c r="V41" s="107">
        <f t="shared" si="7"/>
      </c>
      <c r="W41" s="107">
        <f t="shared" si="8"/>
      </c>
      <c r="X41" s="108">
        <f t="shared" si="9"/>
      </c>
    </row>
    <row r="42" spans="1:24" s="31" customFormat="1" ht="60" customHeight="1">
      <c r="A42" s="120"/>
      <c r="B42" s="1"/>
      <c r="C42" s="102"/>
      <c r="D42" s="121"/>
      <c r="E42" s="189"/>
      <c r="F42" s="103">
        <f t="shared" si="0"/>
      </c>
      <c r="G42" s="3"/>
      <c r="H42" s="4"/>
      <c r="I42" s="141"/>
      <c r="J42" s="109">
        <f t="shared" si="1"/>
      </c>
      <c r="K42" s="5"/>
      <c r="L42" s="110">
        <f t="shared" si="2"/>
      </c>
      <c r="M42" s="112">
        <f>IF(C42="","",IF(VLOOKUP(C42,'catalogue V2'!$A$2:$D$14,4)="Productif",K42,""))</f>
      </c>
      <c r="N42" s="112">
        <f>IF(C42="","",IF(VLOOKUP(C42,'catalogue V2'!$A$2:$D$14,4)="Participatif",K42,""))</f>
      </c>
      <c r="O42" s="113">
        <f>IF(K42="","",VLOOKUP(C42,'catalogue V2'!$A$2:$D$14,3))</f>
      </c>
      <c r="P42" s="114">
        <f>IF(O42="","",VLOOKUP(O42,'catalogue V2'!$F$5:$L$11,7))</f>
      </c>
      <c r="Q42" s="115">
        <f t="shared" si="3"/>
      </c>
      <c r="S42" s="106">
        <f t="shared" si="4"/>
      </c>
      <c r="T42" s="107">
        <f t="shared" si="5"/>
      </c>
      <c r="U42" s="107">
        <f t="shared" si="6"/>
      </c>
      <c r="V42" s="107">
        <f t="shared" si="7"/>
      </c>
      <c r="W42" s="107">
        <f t="shared" si="8"/>
      </c>
      <c r="X42" s="108">
        <f t="shared" si="9"/>
      </c>
    </row>
    <row r="43" spans="1:24" s="31" customFormat="1" ht="60" customHeight="1">
      <c r="A43" s="120"/>
      <c r="B43" s="1"/>
      <c r="C43" s="102"/>
      <c r="D43" s="121"/>
      <c r="E43" s="189"/>
      <c r="F43" s="103">
        <f t="shared" si="0"/>
      </c>
      <c r="G43" s="3"/>
      <c r="H43" s="4"/>
      <c r="I43" s="141"/>
      <c r="J43" s="109">
        <f t="shared" si="1"/>
      </c>
      <c r="K43" s="5"/>
      <c r="L43" s="110">
        <f t="shared" si="2"/>
      </c>
      <c r="M43" s="112">
        <f>IF(C43="","",IF(VLOOKUP(C43,'catalogue V2'!$A$2:$D$14,4)="Productif",K43,""))</f>
      </c>
      <c r="N43" s="112">
        <f>IF(C43="","",IF(VLOOKUP(C43,'catalogue V2'!$A$2:$D$14,4)="Participatif",K43,""))</f>
      </c>
      <c r="O43" s="113">
        <f>IF(K43="","",VLOOKUP(C43,'catalogue V2'!$A$2:$D$14,3))</f>
      </c>
      <c r="P43" s="114">
        <f>IF(O43="","",VLOOKUP(O43,'catalogue V2'!$F$5:$L$11,7))</f>
      </c>
      <c r="Q43" s="115">
        <f t="shared" si="3"/>
      </c>
      <c r="S43" s="106">
        <f t="shared" si="4"/>
      </c>
      <c r="T43" s="107">
        <f t="shared" si="5"/>
      </c>
      <c r="U43" s="107">
        <f t="shared" si="6"/>
      </c>
      <c r="V43" s="107">
        <f t="shared" si="7"/>
      </c>
      <c r="W43" s="107">
        <f t="shared" si="8"/>
      </c>
      <c r="X43" s="108">
        <f t="shared" si="9"/>
      </c>
    </row>
    <row r="44" spans="1:24" s="31" customFormat="1" ht="60" customHeight="1">
      <c r="A44" s="120"/>
      <c r="B44" s="1"/>
      <c r="C44" s="102"/>
      <c r="D44" s="121"/>
      <c r="E44" s="189"/>
      <c r="F44" s="103">
        <f t="shared" si="0"/>
      </c>
      <c r="G44" s="3"/>
      <c r="H44" s="4"/>
      <c r="I44" s="141"/>
      <c r="J44" s="109">
        <f t="shared" si="1"/>
      </c>
      <c r="K44" s="5"/>
      <c r="L44" s="110">
        <f t="shared" si="2"/>
      </c>
      <c r="M44" s="112">
        <f>IF(C44="","",IF(VLOOKUP(C44,'catalogue V2'!$A$2:$D$14,4)="Productif",K44,""))</f>
      </c>
      <c r="N44" s="112">
        <f>IF(C44="","",IF(VLOOKUP(C44,'catalogue V2'!$A$2:$D$14,4)="Participatif",K44,""))</f>
      </c>
      <c r="O44" s="113">
        <f>IF(K44="","",VLOOKUP(C44,'catalogue V2'!$A$2:$D$14,3))</f>
      </c>
      <c r="P44" s="114">
        <f>IF(O44="","",VLOOKUP(O44,'catalogue V2'!$F$5:$L$11,7))</f>
      </c>
      <c r="Q44" s="115">
        <f t="shared" si="3"/>
      </c>
      <c r="S44" s="106">
        <f t="shared" si="4"/>
      </c>
      <c r="T44" s="107">
        <f t="shared" si="5"/>
      </c>
      <c r="U44" s="107">
        <f t="shared" si="6"/>
      </c>
      <c r="V44" s="107">
        <f t="shared" si="7"/>
      </c>
      <c r="W44" s="107">
        <f t="shared" si="8"/>
      </c>
      <c r="X44" s="108">
        <f t="shared" si="9"/>
      </c>
    </row>
    <row r="45" spans="1:24" s="31" customFormat="1" ht="60" customHeight="1">
      <c r="A45" s="120"/>
      <c r="B45" s="1"/>
      <c r="C45" s="102"/>
      <c r="D45" s="121"/>
      <c r="E45" s="189"/>
      <c r="F45" s="103">
        <f t="shared" si="0"/>
      </c>
      <c r="G45" s="3"/>
      <c r="H45" s="4"/>
      <c r="I45" s="141"/>
      <c r="J45" s="109">
        <f t="shared" si="1"/>
      </c>
      <c r="K45" s="5"/>
      <c r="L45" s="110">
        <f t="shared" si="2"/>
      </c>
      <c r="M45" s="112">
        <f>IF(C45="","",IF(VLOOKUP(C45,'catalogue V2'!$A$2:$D$14,4)="Productif",K45,""))</f>
      </c>
      <c r="N45" s="112">
        <f>IF(C45="","",IF(VLOOKUP(C45,'catalogue V2'!$A$2:$D$14,4)="Participatif",K45,""))</f>
      </c>
      <c r="O45" s="113">
        <f>IF(K45="","",VLOOKUP(C45,'catalogue V2'!$A$2:$D$14,3))</f>
      </c>
      <c r="P45" s="114">
        <f>IF(O45="","",VLOOKUP(O45,'catalogue V2'!$F$5:$L$11,7))</f>
      </c>
      <c r="Q45" s="115">
        <f t="shared" si="3"/>
      </c>
      <c r="S45" s="106">
        <f t="shared" si="4"/>
      </c>
      <c r="T45" s="107">
        <f t="shared" si="5"/>
      </c>
      <c r="U45" s="107">
        <f t="shared" si="6"/>
      </c>
      <c r="V45" s="107">
        <f t="shared" si="7"/>
      </c>
      <c r="W45" s="107">
        <f t="shared" si="8"/>
      </c>
      <c r="X45" s="108">
        <f t="shared" si="9"/>
      </c>
    </row>
    <row r="46" spans="1:24" s="31" customFormat="1" ht="60" customHeight="1">
      <c r="A46" s="120"/>
      <c r="B46" s="1"/>
      <c r="C46" s="102"/>
      <c r="D46" s="121"/>
      <c r="E46" s="189"/>
      <c r="F46" s="103">
        <f t="shared" si="0"/>
      </c>
      <c r="G46" s="3"/>
      <c r="H46" s="4"/>
      <c r="I46" s="141"/>
      <c r="J46" s="109">
        <f t="shared" si="1"/>
      </c>
      <c r="K46" s="5"/>
      <c r="L46" s="110">
        <f t="shared" si="2"/>
      </c>
      <c r="M46" s="112">
        <f>IF(C46="","",IF(VLOOKUP(C46,'catalogue V2'!$A$2:$D$14,4)="Productif",K46,""))</f>
      </c>
      <c r="N46" s="112">
        <f>IF(C46="","",IF(VLOOKUP(C46,'catalogue V2'!$A$2:$D$14,4)="Participatif",K46,""))</f>
      </c>
      <c r="O46" s="113">
        <f>IF(K46="","",VLOOKUP(C46,'catalogue V2'!$A$2:$D$14,3))</f>
      </c>
      <c r="P46" s="114">
        <f>IF(O46="","",VLOOKUP(O46,'catalogue V2'!$F$5:$L$11,7))</f>
      </c>
      <c r="Q46" s="115">
        <f t="shared" si="3"/>
      </c>
      <c r="S46" s="106">
        <f t="shared" si="4"/>
      </c>
      <c r="T46" s="107">
        <f t="shared" si="5"/>
      </c>
      <c r="U46" s="107">
        <f t="shared" si="6"/>
      </c>
      <c r="V46" s="107">
        <f t="shared" si="7"/>
      </c>
      <c r="W46" s="107">
        <f t="shared" si="8"/>
      </c>
      <c r="X46" s="108">
        <f t="shared" si="9"/>
      </c>
    </row>
    <row r="47" spans="1:24" s="31" customFormat="1" ht="60" customHeight="1">
      <c r="A47" s="120"/>
      <c r="B47" s="1"/>
      <c r="C47" s="102"/>
      <c r="D47" s="121"/>
      <c r="E47" s="189"/>
      <c r="F47" s="103">
        <f t="shared" si="0"/>
      </c>
      <c r="G47" s="3"/>
      <c r="H47" s="4"/>
      <c r="I47" s="141"/>
      <c r="J47" s="109">
        <f t="shared" si="1"/>
      </c>
      <c r="K47" s="5"/>
      <c r="L47" s="110">
        <f t="shared" si="2"/>
      </c>
      <c r="M47" s="112">
        <f>IF(C47="","",IF(VLOOKUP(C47,'catalogue V2'!$A$2:$D$14,4)="Productif",K47,""))</f>
      </c>
      <c r="N47" s="112">
        <f>IF(C47="","",IF(VLOOKUP(C47,'catalogue V2'!$A$2:$D$14,4)="Participatif",K47,""))</f>
      </c>
      <c r="O47" s="113">
        <f>IF(K47="","",VLOOKUP(C47,'catalogue V2'!$A$2:$D$14,3))</f>
      </c>
      <c r="P47" s="114">
        <f>IF(O47="","",VLOOKUP(O47,'catalogue V2'!$F$5:$L$11,7))</f>
      </c>
      <c r="Q47" s="115">
        <f t="shared" si="3"/>
      </c>
      <c r="S47" s="106">
        <f t="shared" si="4"/>
      </c>
      <c r="T47" s="107">
        <f t="shared" si="5"/>
      </c>
      <c r="U47" s="107">
        <f t="shared" si="6"/>
      </c>
      <c r="V47" s="107">
        <f t="shared" si="7"/>
      </c>
      <c r="W47" s="107">
        <f t="shared" si="8"/>
      </c>
      <c r="X47" s="108">
        <f t="shared" si="9"/>
      </c>
    </row>
    <row r="48" spans="1:24" s="31" customFormat="1" ht="60" customHeight="1">
      <c r="A48" s="120"/>
      <c r="B48" s="1"/>
      <c r="C48" s="102"/>
      <c r="D48" s="121"/>
      <c r="E48" s="189"/>
      <c r="F48" s="103">
        <f t="shared" si="0"/>
      </c>
      <c r="G48" s="3"/>
      <c r="H48" s="4"/>
      <c r="I48" s="141"/>
      <c r="J48" s="109">
        <f t="shared" si="1"/>
      </c>
      <c r="K48" s="5"/>
      <c r="L48" s="110">
        <f t="shared" si="2"/>
      </c>
      <c r="M48" s="112">
        <f>IF(C48="","",IF(VLOOKUP(C48,'catalogue V2'!$A$2:$D$14,4)="Productif",K48,""))</f>
      </c>
      <c r="N48" s="112">
        <f>IF(C48="","",IF(VLOOKUP(C48,'catalogue V2'!$A$2:$D$14,4)="Participatif",K48,""))</f>
      </c>
      <c r="O48" s="113">
        <f>IF(K48="","",VLOOKUP(C48,'catalogue V2'!$A$2:$D$14,3))</f>
      </c>
      <c r="P48" s="114">
        <f>IF(O48="","",VLOOKUP(O48,'catalogue V2'!$F$5:$L$11,7))</f>
      </c>
      <c r="Q48" s="115">
        <f t="shared" si="3"/>
      </c>
      <c r="S48" s="106">
        <f t="shared" si="4"/>
      </c>
      <c r="T48" s="107">
        <f t="shared" si="5"/>
      </c>
      <c r="U48" s="107">
        <f t="shared" si="6"/>
      </c>
      <c r="V48" s="107">
        <f t="shared" si="7"/>
      </c>
      <c r="W48" s="107">
        <f t="shared" si="8"/>
      </c>
      <c r="X48" s="108">
        <f t="shared" si="9"/>
      </c>
    </row>
    <row r="49" spans="1:24" s="31" customFormat="1" ht="60" customHeight="1">
      <c r="A49" s="120"/>
      <c r="B49" s="1"/>
      <c r="C49" s="102"/>
      <c r="D49" s="121"/>
      <c r="E49" s="189"/>
      <c r="F49" s="103">
        <f aca="true" t="shared" si="30" ref="F49:F60">IF(E49="","",E49*$D$5)</f>
      </c>
      <c r="G49" s="3"/>
      <c r="H49" s="4"/>
      <c r="I49" s="141"/>
      <c r="J49" s="109">
        <f aca="true" t="shared" si="31" ref="J49:J60">IF(SUM(F49:I49)=0,"",SUM(F49:I49))</f>
      </c>
      <c r="K49" s="5"/>
      <c r="L49" s="110">
        <f aca="true" t="shared" si="32" ref="L49:L60">IF(K49="","",(K49-INT(K49))*24)</f>
      </c>
      <c r="M49" s="112">
        <f>IF(C49="","",IF(VLOOKUP(C49,'catalogue V2'!$A$2:$D$14,4)="Productif",K49,""))</f>
      </c>
      <c r="N49" s="112">
        <f>IF(C49="","",IF(VLOOKUP(C49,'catalogue V2'!$A$2:$D$14,4)="Participatif",K49,""))</f>
      </c>
      <c r="O49" s="113">
        <f>IF(K49="","",VLOOKUP(C49,'catalogue V2'!$A$2:$D$14,3))</f>
      </c>
      <c r="P49" s="114">
        <f>IF(O49="","",VLOOKUP(O49,'catalogue V2'!$F$5:$L$11,7))</f>
      </c>
      <c r="Q49" s="115">
        <f aca="true" t="shared" si="33" ref="Q49:Q60">IF(M49="","",L49*P49)</f>
      </c>
      <c r="S49" s="106">
        <f aca="true" t="shared" si="34" ref="S49:S60">IF(O49="Anim",Q49,"")</f>
      </c>
      <c r="T49" s="107">
        <f aca="true" t="shared" si="35" ref="T49:T60">IF(O49="AT",Q49,"")</f>
      </c>
      <c r="U49" s="107">
        <f aca="true" t="shared" si="36" ref="U49:U60">IF(O49="CM",Q49,"")</f>
      </c>
      <c r="V49" s="107">
        <f aca="true" t="shared" si="37" ref="V49:V60">IF(O49="CMVA",Q49,"")</f>
      </c>
      <c r="W49" s="107">
        <f aca="true" t="shared" si="38" ref="W49:W60">IF(O49="CES",Q49,"")</f>
      </c>
      <c r="X49" s="108">
        <f aca="true" t="shared" si="39" ref="X49:X60">IF(O49="Expert",Q49,"")</f>
      </c>
    </row>
    <row r="50" spans="1:24" s="31" customFormat="1" ht="60" customHeight="1">
      <c r="A50" s="120"/>
      <c r="B50" s="1"/>
      <c r="C50" s="102"/>
      <c r="D50" s="121"/>
      <c r="E50" s="189"/>
      <c r="F50" s="103">
        <f t="shared" si="30"/>
      </c>
      <c r="G50" s="3"/>
      <c r="H50" s="4"/>
      <c r="I50" s="141"/>
      <c r="J50" s="109">
        <f t="shared" si="31"/>
      </c>
      <c r="K50" s="5"/>
      <c r="L50" s="110">
        <f t="shared" si="32"/>
      </c>
      <c r="M50" s="112">
        <f>IF(C50="","",IF(VLOOKUP(C50,'catalogue V2'!$A$2:$D$14,4)="Productif",K50,""))</f>
      </c>
      <c r="N50" s="112">
        <f>IF(C50="","",IF(VLOOKUP(C50,'catalogue V2'!$A$2:$D$14,4)="Participatif",K50,""))</f>
      </c>
      <c r="O50" s="113">
        <f>IF(K50="","",VLOOKUP(C50,'catalogue V2'!$A$2:$D$14,3))</f>
      </c>
      <c r="P50" s="114">
        <f>IF(O50="","",VLOOKUP(O50,'catalogue V2'!$F$5:$L$11,7))</f>
      </c>
      <c r="Q50" s="115">
        <f t="shared" si="33"/>
      </c>
      <c r="S50" s="106">
        <f t="shared" si="34"/>
      </c>
      <c r="T50" s="107">
        <f t="shared" si="35"/>
      </c>
      <c r="U50" s="107">
        <f t="shared" si="36"/>
      </c>
      <c r="V50" s="107">
        <f t="shared" si="37"/>
      </c>
      <c r="W50" s="107">
        <f t="shared" si="38"/>
      </c>
      <c r="X50" s="108">
        <f t="shared" si="39"/>
      </c>
    </row>
    <row r="51" spans="1:24" s="31" customFormat="1" ht="60" customHeight="1">
      <c r="A51" s="120"/>
      <c r="B51" s="1"/>
      <c r="C51" s="102"/>
      <c r="D51" s="122"/>
      <c r="E51" s="189"/>
      <c r="F51" s="103">
        <f t="shared" si="30"/>
      </c>
      <c r="G51" s="3"/>
      <c r="H51" s="4"/>
      <c r="I51" s="141"/>
      <c r="J51" s="109">
        <f t="shared" si="31"/>
      </c>
      <c r="K51" s="5"/>
      <c r="L51" s="110">
        <f t="shared" si="32"/>
      </c>
      <c r="M51" s="112">
        <f>IF(C51="","",IF(VLOOKUP(C51,'catalogue V2'!$A$2:$D$14,4)="Productif",K51,""))</f>
      </c>
      <c r="N51" s="112">
        <f>IF(C51="","",IF(VLOOKUP(C51,'catalogue V2'!$A$2:$D$14,4)="Participatif",K51,""))</f>
      </c>
      <c r="O51" s="113">
        <f>IF(K51="","",VLOOKUP(C51,'catalogue V2'!$A$2:$D$14,3))</f>
      </c>
      <c r="P51" s="114">
        <f>IF(O51="","",VLOOKUP(O51,'catalogue V2'!$F$5:$L$11,7))</f>
      </c>
      <c r="Q51" s="115">
        <f t="shared" si="33"/>
      </c>
      <c r="S51" s="106">
        <f t="shared" si="34"/>
      </c>
      <c r="T51" s="107">
        <f t="shared" si="35"/>
      </c>
      <c r="U51" s="107">
        <f t="shared" si="36"/>
      </c>
      <c r="V51" s="107">
        <f t="shared" si="37"/>
      </c>
      <c r="W51" s="107">
        <f t="shared" si="38"/>
      </c>
      <c r="X51" s="108">
        <f t="shared" si="39"/>
      </c>
    </row>
    <row r="52" spans="1:24" s="31" customFormat="1" ht="60" customHeight="1">
      <c r="A52" s="120"/>
      <c r="B52" s="1"/>
      <c r="C52" s="102"/>
      <c r="D52" s="121"/>
      <c r="E52" s="189"/>
      <c r="F52" s="103">
        <f t="shared" si="30"/>
      </c>
      <c r="G52" s="3"/>
      <c r="H52" s="4"/>
      <c r="I52" s="141"/>
      <c r="J52" s="109">
        <f t="shared" si="31"/>
      </c>
      <c r="K52" s="5"/>
      <c r="L52" s="110">
        <f t="shared" si="32"/>
      </c>
      <c r="M52" s="112">
        <f>IF(C52="","",IF(VLOOKUP(C52,'catalogue V2'!$A$2:$D$14,4)="Productif",K52,""))</f>
      </c>
      <c r="N52" s="112">
        <f>IF(C52="","",IF(VLOOKUP(C52,'catalogue V2'!$A$2:$D$14,4)="Participatif",K52,""))</f>
      </c>
      <c r="O52" s="113">
        <f>IF(K52="","",VLOOKUP(C52,'catalogue V2'!$A$2:$D$14,3))</f>
      </c>
      <c r="P52" s="114">
        <f>IF(O52="","",VLOOKUP(O52,'catalogue V2'!$F$5:$L$11,7))</f>
      </c>
      <c r="Q52" s="115">
        <f t="shared" si="33"/>
      </c>
      <c r="S52" s="106">
        <f t="shared" si="34"/>
      </c>
      <c r="T52" s="107">
        <f t="shared" si="35"/>
      </c>
      <c r="U52" s="107">
        <f t="shared" si="36"/>
      </c>
      <c r="V52" s="107">
        <f t="shared" si="37"/>
      </c>
      <c r="W52" s="107">
        <f t="shared" si="38"/>
      </c>
      <c r="X52" s="108">
        <f t="shared" si="39"/>
      </c>
    </row>
    <row r="53" spans="1:24" s="31" customFormat="1" ht="60" customHeight="1">
      <c r="A53" s="120"/>
      <c r="B53" s="1"/>
      <c r="C53" s="102"/>
      <c r="D53" s="121"/>
      <c r="E53" s="189"/>
      <c r="F53" s="103">
        <f t="shared" si="30"/>
      </c>
      <c r="G53" s="3"/>
      <c r="H53" s="4"/>
      <c r="I53" s="141"/>
      <c r="J53" s="109">
        <f t="shared" si="31"/>
      </c>
      <c r="K53" s="5"/>
      <c r="L53" s="110">
        <f t="shared" si="32"/>
      </c>
      <c r="M53" s="112">
        <f>IF(C53="","",IF(VLOOKUP(C53,'catalogue V2'!$A$2:$D$14,4)="Productif",K53,""))</f>
      </c>
      <c r="N53" s="112">
        <f>IF(C53="","",IF(VLOOKUP(C53,'catalogue V2'!$A$2:$D$14,4)="Participatif",K53,""))</f>
      </c>
      <c r="O53" s="113">
        <f>IF(K53="","",VLOOKUP(C53,'catalogue V2'!$A$2:$D$14,3))</f>
      </c>
      <c r="P53" s="114">
        <f>IF(O53="","",VLOOKUP(O53,'catalogue V2'!$F$5:$L$11,7))</f>
      </c>
      <c r="Q53" s="115">
        <f t="shared" si="33"/>
      </c>
      <c r="S53" s="106">
        <f t="shared" si="34"/>
      </c>
      <c r="T53" s="107">
        <f t="shared" si="35"/>
      </c>
      <c r="U53" s="107">
        <f t="shared" si="36"/>
      </c>
      <c r="V53" s="107">
        <f t="shared" si="37"/>
      </c>
      <c r="W53" s="107">
        <f t="shared" si="38"/>
      </c>
      <c r="X53" s="108">
        <f t="shared" si="39"/>
      </c>
    </row>
    <row r="54" spans="1:24" s="31" customFormat="1" ht="60" customHeight="1">
      <c r="A54" s="120"/>
      <c r="B54" s="1"/>
      <c r="C54" s="102"/>
      <c r="D54" s="121"/>
      <c r="E54" s="189"/>
      <c r="F54" s="103">
        <f t="shared" si="30"/>
      </c>
      <c r="G54" s="3"/>
      <c r="H54" s="4"/>
      <c r="I54" s="141"/>
      <c r="J54" s="109">
        <f t="shared" si="31"/>
      </c>
      <c r="K54" s="5"/>
      <c r="L54" s="110">
        <f t="shared" si="32"/>
      </c>
      <c r="M54" s="112">
        <f>IF(C54="","",IF(VLOOKUP(C54,'catalogue V2'!$A$2:$D$14,4)="Productif",K54,""))</f>
      </c>
      <c r="N54" s="112">
        <f>IF(C54="","",IF(VLOOKUP(C54,'catalogue V2'!$A$2:$D$14,4)="Participatif",K54,""))</f>
      </c>
      <c r="O54" s="113">
        <f>IF(K54="","",VLOOKUP(C54,'catalogue V2'!$A$2:$D$14,3))</f>
      </c>
      <c r="P54" s="114">
        <f>IF(O54="","",VLOOKUP(O54,'catalogue V2'!$F$5:$L$11,7))</f>
      </c>
      <c r="Q54" s="115">
        <f t="shared" si="33"/>
      </c>
      <c r="S54" s="106">
        <f t="shared" si="34"/>
      </c>
      <c r="T54" s="107">
        <f t="shared" si="35"/>
      </c>
      <c r="U54" s="107">
        <f t="shared" si="36"/>
      </c>
      <c r="V54" s="107">
        <f t="shared" si="37"/>
      </c>
      <c r="W54" s="107">
        <f t="shared" si="38"/>
      </c>
      <c r="X54" s="108">
        <f t="shared" si="39"/>
      </c>
    </row>
    <row r="55" spans="1:24" s="31" customFormat="1" ht="60" customHeight="1">
      <c r="A55" s="120"/>
      <c r="B55" s="1"/>
      <c r="C55" s="102"/>
      <c r="D55" s="121"/>
      <c r="E55" s="189"/>
      <c r="F55" s="103">
        <f t="shared" si="30"/>
      </c>
      <c r="G55" s="3"/>
      <c r="H55" s="4"/>
      <c r="I55" s="141"/>
      <c r="J55" s="109">
        <f t="shared" si="31"/>
      </c>
      <c r="K55" s="5"/>
      <c r="L55" s="110">
        <f t="shared" si="32"/>
      </c>
      <c r="M55" s="112">
        <f>IF(C55="","",IF(VLOOKUP(C55,'catalogue V2'!$A$2:$D$14,4)="Productif",K55,""))</f>
      </c>
      <c r="N55" s="112">
        <f>IF(C55="","",IF(VLOOKUP(C55,'catalogue V2'!$A$2:$D$14,4)="Participatif",K55,""))</f>
      </c>
      <c r="O55" s="113">
        <f>IF(K55="","",VLOOKUP(C55,'catalogue V2'!$A$2:$D$14,3))</f>
      </c>
      <c r="P55" s="114">
        <f>IF(O55="","",VLOOKUP(O55,'catalogue V2'!$F$5:$L$11,7))</f>
      </c>
      <c r="Q55" s="115">
        <f t="shared" si="33"/>
      </c>
      <c r="S55" s="106">
        <f t="shared" si="34"/>
      </c>
      <c r="T55" s="107">
        <f t="shared" si="35"/>
      </c>
      <c r="U55" s="107">
        <f t="shared" si="36"/>
      </c>
      <c r="V55" s="107">
        <f t="shared" si="37"/>
      </c>
      <c r="W55" s="107">
        <f t="shared" si="38"/>
      </c>
      <c r="X55" s="108">
        <f t="shared" si="39"/>
      </c>
    </row>
    <row r="56" spans="1:24" s="31" customFormat="1" ht="60" customHeight="1">
      <c r="A56" s="120"/>
      <c r="B56" s="1"/>
      <c r="C56" s="102"/>
      <c r="D56" s="121"/>
      <c r="E56" s="189"/>
      <c r="F56" s="103">
        <f t="shared" si="30"/>
      </c>
      <c r="G56" s="3"/>
      <c r="H56" s="4"/>
      <c r="I56" s="141"/>
      <c r="J56" s="109">
        <f t="shared" si="31"/>
      </c>
      <c r="K56" s="5"/>
      <c r="L56" s="110">
        <f t="shared" si="32"/>
      </c>
      <c r="M56" s="112">
        <f>IF(C56="","",IF(VLOOKUP(C56,'catalogue V2'!$A$2:$D$14,4)="Productif",K56,""))</f>
      </c>
      <c r="N56" s="112">
        <f>IF(C56="","",IF(VLOOKUP(C56,'catalogue V2'!$A$2:$D$14,4)="Participatif",K56,""))</f>
      </c>
      <c r="O56" s="113">
        <f>IF(K56="","",VLOOKUP(C56,'catalogue V2'!$A$2:$D$14,3))</f>
      </c>
      <c r="P56" s="114">
        <f>IF(O56="","",VLOOKUP(O56,'catalogue V2'!$F$5:$L$11,7))</f>
      </c>
      <c r="Q56" s="115">
        <f t="shared" si="33"/>
      </c>
      <c r="S56" s="106">
        <f t="shared" si="34"/>
      </c>
      <c r="T56" s="107">
        <f t="shared" si="35"/>
      </c>
      <c r="U56" s="107">
        <f t="shared" si="36"/>
      </c>
      <c r="V56" s="107">
        <f t="shared" si="37"/>
      </c>
      <c r="W56" s="107">
        <f t="shared" si="38"/>
      </c>
      <c r="X56" s="108">
        <f t="shared" si="39"/>
      </c>
    </row>
    <row r="57" spans="1:24" s="31" customFormat="1" ht="60" customHeight="1">
      <c r="A57" s="120"/>
      <c r="B57" s="1"/>
      <c r="C57" s="102"/>
      <c r="D57" s="121"/>
      <c r="E57" s="189"/>
      <c r="F57" s="103">
        <f t="shared" si="30"/>
      </c>
      <c r="G57" s="3"/>
      <c r="H57" s="4"/>
      <c r="I57" s="141"/>
      <c r="J57" s="109">
        <f t="shared" si="31"/>
      </c>
      <c r="K57" s="5"/>
      <c r="L57" s="110">
        <f t="shared" si="32"/>
      </c>
      <c r="M57" s="112">
        <f>IF(C57="","",IF(VLOOKUP(C57,'catalogue V2'!$A$2:$D$14,4)="Productif",K57,""))</f>
      </c>
      <c r="N57" s="112">
        <f>IF(C57="","",IF(VLOOKUP(C57,'catalogue V2'!$A$2:$D$14,4)="Participatif",K57,""))</f>
      </c>
      <c r="O57" s="113">
        <f>IF(K57="","",VLOOKUP(C57,'catalogue V2'!$A$2:$D$14,3))</f>
      </c>
      <c r="P57" s="114">
        <f>IF(O57="","",VLOOKUP(O57,'catalogue V2'!$F$5:$L$11,7))</f>
      </c>
      <c r="Q57" s="115">
        <f t="shared" si="33"/>
      </c>
      <c r="S57" s="106">
        <f t="shared" si="34"/>
      </c>
      <c r="T57" s="107">
        <f t="shared" si="35"/>
      </c>
      <c r="U57" s="107">
        <f t="shared" si="36"/>
      </c>
      <c r="V57" s="107">
        <f t="shared" si="37"/>
      </c>
      <c r="W57" s="107">
        <f t="shared" si="38"/>
      </c>
      <c r="X57" s="108">
        <f t="shared" si="39"/>
      </c>
    </row>
    <row r="58" spans="1:24" s="31" customFormat="1" ht="60" customHeight="1">
      <c r="A58" s="120"/>
      <c r="B58" s="1"/>
      <c r="C58" s="102"/>
      <c r="D58" s="121"/>
      <c r="E58" s="189"/>
      <c r="F58" s="103">
        <f t="shared" si="30"/>
      </c>
      <c r="G58" s="3"/>
      <c r="H58" s="4"/>
      <c r="I58" s="141"/>
      <c r="J58" s="109">
        <f t="shared" si="31"/>
      </c>
      <c r="K58" s="5"/>
      <c r="L58" s="110">
        <f t="shared" si="32"/>
      </c>
      <c r="M58" s="112">
        <f>IF(C58="","",IF(VLOOKUP(C58,'catalogue V2'!$A$2:$D$14,4)="Productif",K58,""))</f>
      </c>
      <c r="N58" s="112">
        <f>IF(C58="","",IF(VLOOKUP(C58,'catalogue V2'!$A$2:$D$14,4)="Participatif",K58,""))</f>
      </c>
      <c r="O58" s="113">
        <f>IF(K58="","",VLOOKUP(C58,'catalogue V2'!$A$2:$D$14,3))</f>
      </c>
      <c r="P58" s="114">
        <f>IF(O58="","",VLOOKUP(O58,'catalogue V2'!$F$5:$L$11,7))</f>
      </c>
      <c r="Q58" s="115">
        <f t="shared" si="33"/>
      </c>
      <c r="S58" s="106">
        <f t="shared" si="34"/>
      </c>
      <c r="T58" s="107">
        <f t="shared" si="35"/>
      </c>
      <c r="U58" s="107">
        <f t="shared" si="36"/>
      </c>
      <c r="V58" s="107">
        <f t="shared" si="37"/>
      </c>
      <c r="W58" s="107">
        <f t="shared" si="38"/>
      </c>
      <c r="X58" s="108">
        <f t="shared" si="39"/>
      </c>
    </row>
    <row r="59" spans="1:24" s="31" customFormat="1" ht="60" customHeight="1">
      <c r="A59" s="120"/>
      <c r="B59" s="1"/>
      <c r="C59" s="102"/>
      <c r="D59" s="121"/>
      <c r="E59" s="189"/>
      <c r="F59" s="103">
        <f t="shared" si="30"/>
      </c>
      <c r="G59" s="3"/>
      <c r="H59" s="4"/>
      <c r="I59" s="141"/>
      <c r="J59" s="109">
        <f t="shared" si="31"/>
      </c>
      <c r="K59" s="5"/>
      <c r="L59" s="110">
        <f t="shared" si="32"/>
      </c>
      <c r="M59" s="112">
        <f>IF(C59="","",IF(VLOOKUP(C59,'catalogue V2'!$A$2:$D$14,4)="Productif",K59,""))</f>
      </c>
      <c r="N59" s="112">
        <f>IF(C59="","",IF(VLOOKUP(C59,'catalogue V2'!$A$2:$D$14,4)="Participatif",K59,""))</f>
      </c>
      <c r="O59" s="113">
        <f>IF(K59="","",VLOOKUP(C59,'catalogue V2'!$A$2:$D$14,3))</f>
      </c>
      <c r="P59" s="114">
        <f>IF(O59="","",VLOOKUP(O59,'catalogue V2'!$F$5:$L$11,7))</f>
      </c>
      <c r="Q59" s="115">
        <f t="shared" si="33"/>
      </c>
      <c r="S59" s="106">
        <f t="shared" si="34"/>
      </c>
      <c r="T59" s="107">
        <f t="shared" si="35"/>
      </c>
      <c r="U59" s="107">
        <f t="shared" si="36"/>
      </c>
      <c r="V59" s="107">
        <f t="shared" si="37"/>
      </c>
      <c r="W59" s="107">
        <f t="shared" si="38"/>
      </c>
      <c r="X59" s="108">
        <f t="shared" si="39"/>
      </c>
    </row>
    <row r="60" spans="1:24" s="31" customFormat="1" ht="60" customHeight="1">
      <c r="A60" s="120"/>
      <c r="B60" s="1"/>
      <c r="C60" s="102"/>
      <c r="D60" s="121"/>
      <c r="E60" s="189"/>
      <c r="F60" s="103">
        <f t="shared" si="30"/>
      </c>
      <c r="G60" s="3"/>
      <c r="H60" s="4"/>
      <c r="I60" s="141"/>
      <c r="J60" s="109">
        <f t="shared" si="31"/>
      </c>
      <c r="K60" s="5"/>
      <c r="L60" s="110">
        <f t="shared" si="32"/>
      </c>
      <c r="M60" s="112">
        <f>IF(C60="","",IF(VLOOKUP(C60,'catalogue V2'!$A$2:$D$14,4)="Productif",K60,""))</f>
      </c>
      <c r="N60" s="112">
        <f>IF(C60="","",IF(VLOOKUP(C60,'catalogue V2'!$A$2:$D$14,4)="Participatif",K60,""))</f>
      </c>
      <c r="O60" s="113">
        <f>IF(K60="","",VLOOKUP(C60,'catalogue V2'!$A$2:$D$14,3))</f>
      </c>
      <c r="P60" s="114">
        <f>IF(O60="","",VLOOKUP(O60,'catalogue V2'!$F$5:$L$11,7))</f>
      </c>
      <c r="Q60" s="115">
        <f t="shared" si="33"/>
      </c>
      <c r="S60" s="106">
        <f t="shared" si="34"/>
      </c>
      <c r="T60" s="107">
        <f t="shared" si="35"/>
      </c>
      <c r="U60" s="107">
        <f t="shared" si="36"/>
      </c>
      <c r="V60" s="107">
        <f t="shared" si="37"/>
      </c>
      <c r="W60" s="107">
        <f t="shared" si="38"/>
      </c>
      <c r="X60" s="108">
        <f t="shared" si="39"/>
      </c>
    </row>
    <row r="61" spans="1:24" s="31" customFormat="1" ht="60" customHeight="1">
      <c r="A61" s="120"/>
      <c r="B61" s="1"/>
      <c r="C61" s="102"/>
      <c r="D61" s="121"/>
      <c r="E61" s="189"/>
      <c r="F61" s="103">
        <f t="shared" si="0"/>
      </c>
      <c r="G61" s="3"/>
      <c r="H61" s="4"/>
      <c r="I61" s="141"/>
      <c r="J61" s="109">
        <f t="shared" si="1"/>
      </c>
      <c r="K61" s="5"/>
      <c r="L61" s="110">
        <f t="shared" si="2"/>
      </c>
      <c r="M61" s="112">
        <f>IF(C61="","",IF(VLOOKUP(C61,'catalogue V2'!$A$2:$D$14,4)="Productif",K61,""))</f>
      </c>
      <c r="N61" s="112">
        <f>IF(C61="","",IF(VLOOKUP(C61,'catalogue V2'!$A$2:$D$14,4)="Participatif",K61,""))</f>
      </c>
      <c r="O61" s="113">
        <f>IF(K61="","",VLOOKUP(C61,'catalogue V2'!$A$2:$D$14,3))</f>
      </c>
      <c r="P61" s="114">
        <f>IF(O61="","",VLOOKUP(O61,'catalogue V2'!$F$5:$L$11,7))</f>
      </c>
      <c r="Q61" s="115">
        <f t="shared" si="3"/>
      </c>
      <c r="S61" s="106">
        <f t="shared" si="4"/>
      </c>
      <c r="T61" s="107">
        <f t="shared" si="5"/>
      </c>
      <c r="U61" s="107">
        <f t="shared" si="6"/>
      </c>
      <c r="V61" s="107">
        <f t="shared" si="7"/>
      </c>
      <c r="W61" s="107">
        <f t="shared" si="8"/>
      </c>
      <c r="X61" s="108">
        <f t="shared" si="9"/>
      </c>
    </row>
    <row r="62" spans="1:24" s="31" customFormat="1" ht="60" customHeight="1">
      <c r="A62" s="120"/>
      <c r="B62" s="1"/>
      <c r="C62" s="102"/>
      <c r="D62" s="121"/>
      <c r="E62" s="189"/>
      <c r="F62" s="103">
        <f t="shared" si="0"/>
      </c>
      <c r="G62" s="3"/>
      <c r="H62" s="4"/>
      <c r="I62" s="141"/>
      <c r="J62" s="109">
        <f t="shared" si="1"/>
      </c>
      <c r="K62" s="5"/>
      <c r="L62" s="110">
        <f t="shared" si="2"/>
      </c>
      <c r="M62" s="112">
        <f>IF(C62="","",IF(VLOOKUP(C62,'catalogue V2'!$A$2:$D$14,4)="Productif",K62,""))</f>
      </c>
      <c r="N62" s="112">
        <f>IF(C62="","",IF(VLOOKUP(C62,'catalogue V2'!$A$2:$D$14,4)="Participatif",K62,""))</f>
      </c>
      <c r="O62" s="113">
        <f>IF(K62="","",VLOOKUP(C62,'catalogue V2'!$A$2:$D$14,3))</f>
      </c>
      <c r="P62" s="114">
        <f>IF(O62="","",VLOOKUP(O62,'catalogue V2'!$F$5:$L$11,7))</f>
      </c>
      <c r="Q62" s="115">
        <f t="shared" si="3"/>
      </c>
      <c r="S62" s="106">
        <f t="shared" si="4"/>
      </c>
      <c r="T62" s="107">
        <f t="shared" si="5"/>
      </c>
      <c r="U62" s="107">
        <f t="shared" si="6"/>
      </c>
      <c r="V62" s="107">
        <f t="shared" si="7"/>
      </c>
      <c r="W62" s="107">
        <f t="shared" si="8"/>
      </c>
      <c r="X62" s="108">
        <f t="shared" si="9"/>
      </c>
    </row>
    <row r="63" spans="1:24" s="31" customFormat="1" ht="60" customHeight="1">
      <c r="A63" s="120"/>
      <c r="B63" s="1"/>
      <c r="C63" s="102"/>
      <c r="D63" s="122"/>
      <c r="E63" s="189"/>
      <c r="F63" s="103">
        <f t="shared" si="0"/>
      </c>
      <c r="G63" s="3"/>
      <c r="H63" s="4"/>
      <c r="I63" s="141"/>
      <c r="J63" s="109">
        <f t="shared" si="1"/>
      </c>
      <c r="K63" s="5"/>
      <c r="L63" s="110">
        <f t="shared" si="2"/>
      </c>
      <c r="M63" s="112">
        <f>IF(C63="","",IF(VLOOKUP(C63,'catalogue V2'!$A$2:$D$14,4)="Productif",K63,""))</f>
      </c>
      <c r="N63" s="112">
        <f>IF(C63="","",IF(VLOOKUP(C63,'catalogue V2'!$A$2:$D$14,4)="Participatif",K63,""))</f>
      </c>
      <c r="O63" s="113">
        <f>IF(K63="","",VLOOKUP(C63,'catalogue V2'!$A$2:$D$14,3))</f>
      </c>
      <c r="P63" s="114">
        <f>IF(O63="","",VLOOKUP(O63,'catalogue V2'!$F$5:$L$11,7))</f>
      </c>
      <c r="Q63" s="115">
        <f t="shared" si="3"/>
      </c>
      <c r="S63" s="106">
        <f t="shared" si="4"/>
      </c>
      <c r="T63" s="107">
        <f t="shared" si="5"/>
      </c>
      <c r="U63" s="107">
        <f t="shared" si="6"/>
      </c>
      <c r="V63" s="107">
        <f t="shared" si="7"/>
      </c>
      <c r="W63" s="107">
        <f t="shared" si="8"/>
      </c>
      <c r="X63" s="108">
        <f t="shared" si="9"/>
      </c>
    </row>
    <row r="64" spans="1:24" s="31" customFormat="1" ht="60" customHeight="1">
      <c r="A64" s="120"/>
      <c r="B64" s="1"/>
      <c r="C64" s="102"/>
      <c r="D64" s="121"/>
      <c r="E64" s="189"/>
      <c r="F64" s="103">
        <f t="shared" si="0"/>
      </c>
      <c r="G64" s="3"/>
      <c r="H64" s="4"/>
      <c r="I64" s="141"/>
      <c r="J64" s="109">
        <f t="shared" si="1"/>
      </c>
      <c r="K64" s="5"/>
      <c r="L64" s="110">
        <f t="shared" si="2"/>
      </c>
      <c r="M64" s="112">
        <f>IF(C64="","",IF(VLOOKUP(C64,'catalogue V2'!$A$2:$D$14,4)="Productif",K64,""))</f>
      </c>
      <c r="N64" s="112">
        <f>IF(C64="","",IF(VLOOKUP(C64,'catalogue V2'!$A$2:$D$14,4)="Participatif",K64,""))</f>
      </c>
      <c r="O64" s="113">
        <f>IF(K64="","",VLOOKUP(C64,'catalogue V2'!$A$2:$D$14,3))</f>
      </c>
      <c r="P64" s="114">
        <f>IF(O64="","",VLOOKUP(O64,'catalogue V2'!$F$5:$L$11,7))</f>
      </c>
      <c r="Q64" s="115">
        <f t="shared" si="3"/>
      </c>
      <c r="S64" s="106">
        <f t="shared" si="4"/>
      </c>
      <c r="T64" s="107">
        <f t="shared" si="5"/>
      </c>
      <c r="U64" s="107">
        <f t="shared" si="6"/>
      </c>
      <c r="V64" s="107">
        <f t="shared" si="7"/>
      </c>
      <c r="W64" s="107">
        <f t="shared" si="8"/>
      </c>
      <c r="X64" s="108">
        <f t="shared" si="9"/>
      </c>
    </row>
    <row r="65" spans="1:24" s="31" customFormat="1" ht="60" customHeight="1">
      <c r="A65" s="120"/>
      <c r="B65" s="1"/>
      <c r="C65" s="102"/>
      <c r="D65" s="121"/>
      <c r="E65" s="189"/>
      <c r="F65" s="103">
        <f t="shared" si="0"/>
      </c>
      <c r="G65" s="3"/>
      <c r="H65" s="4"/>
      <c r="I65" s="141"/>
      <c r="J65" s="109">
        <f t="shared" si="1"/>
      </c>
      <c r="K65" s="5"/>
      <c r="L65" s="110">
        <f t="shared" si="2"/>
      </c>
      <c r="M65" s="112">
        <f>IF(C65="","",IF(VLOOKUP(C65,'catalogue V2'!$A$2:$D$14,4)="Productif",K65,""))</f>
      </c>
      <c r="N65" s="112">
        <f>IF(C65="","",IF(VLOOKUP(C65,'catalogue V2'!$A$2:$D$14,4)="Participatif",K65,""))</f>
      </c>
      <c r="O65" s="113">
        <f>IF(K65="","",VLOOKUP(C65,'catalogue V2'!$A$2:$D$14,3))</f>
      </c>
      <c r="P65" s="114">
        <f>IF(O65="","",VLOOKUP(O65,'catalogue V2'!$F$5:$L$11,7))</f>
      </c>
      <c r="Q65" s="115">
        <f t="shared" si="3"/>
      </c>
      <c r="S65" s="106">
        <f t="shared" si="4"/>
      </c>
      <c r="T65" s="107">
        <f t="shared" si="5"/>
      </c>
      <c r="U65" s="107">
        <f t="shared" si="6"/>
      </c>
      <c r="V65" s="107">
        <f t="shared" si="7"/>
      </c>
      <c r="W65" s="107">
        <f t="shared" si="8"/>
      </c>
      <c r="X65" s="108">
        <f t="shared" si="9"/>
      </c>
    </row>
    <row r="66" spans="1:24" s="31" customFormat="1" ht="60" customHeight="1">
      <c r="A66" s="120"/>
      <c r="B66" s="1"/>
      <c r="C66" s="102"/>
      <c r="D66" s="121"/>
      <c r="E66" s="189"/>
      <c r="F66" s="103">
        <f t="shared" si="0"/>
      </c>
      <c r="G66" s="3"/>
      <c r="H66" s="4"/>
      <c r="I66" s="141"/>
      <c r="J66" s="109">
        <f t="shared" si="1"/>
      </c>
      <c r="K66" s="5"/>
      <c r="L66" s="110">
        <f t="shared" si="2"/>
      </c>
      <c r="M66" s="112">
        <f>IF(C66="","",IF(VLOOKUP(C66,'catalogue V2'!$A$2:$D$14,4)="Productif",K66,""))</f>
      </c>
      <c r="N66" s="112">
        <f>IF(C66="","",IF(VLOOKUP(C66,'catalogue V2'!$A$2:$D$14,4)="Participatif",K66,""))</f>
      </c>
      <c r="O66" s="113">
        <f>IF(K66="","",VLOOKUP(C66,'catalogue V2'!$A$2:$D$14,3))</f>
      </c>
      <c r="P66" s="114">
        <f>IF(O66="","",VLOOKUP(O66,'catalogue V2'!$F$5:$L$11,7))</f>
      </c>
      <c r="Q66" s="115">
        <f t="shared" si="3"/>
      </c>
      <c r="S66" s="106">
        <f t="shared" si="4"/>
      </c>
      <c r="T66" s="107">
        <f t="shared" si="5"/>
      </c>
      <c r="U66" s="107">
        <f t="shared" si="6"/>
      </c>
      <c r="V66" s="107">
        <f t="shared" si="7"/>
      </c>
      <c r="W66" s="107">
        <f t="shared" si="8"/>
      </c>
      <c r="X66" s="108">
        <f t="shared" si="9"/>
      </c>
    </row>
    <row r="67" spans="1:24" s="31" customFormat="1" ht="60" customHeight="1">
      <c r="A67" s="120"/>
      <c r="B67" s="1"/>
      <c r="C67" s="102"/>
      <c r="D67" s="121"/>
      <c r="E67" s="189"/>
      <c r="F67" s="103">
        <f t="shared" si="0"/>
      </c>
      <c r="G67" s="3"/>
      <c r="H67" s="4"/>
      <c r="I67" s="141"/>
      <c r="J67" s="109">
        <f t="shared" si="1"/>
      </c>
      <c r="K67" s="5"/>
      <c r="L67" s="110">
        <f t="shared" si="2"/>
      </c>
      <c r="M67" s="112">
        <f>IF(C67="","",IF(VLOOKUP(C67,'catalogue V2'!$A$2:$D$14,4)="Productif",K67,""))</f>
      </c>
      <c r="N67" s="112">
        <f>IF(C67="","",IF(VLOOKUP(C67,'catalogue V2'!$A$2:$D$14,4)="Participatif",K67,""))</f>
      </c>
      <c r="O67" s="113">
        <f>IF(K67="","",VLOOKUP(C67,'catalogue V2'!$A$2:$D$14,3))</f>
      </c>
      <c r="P67" s="114">
        <f>IF(O67="","",VLOOKUP(O67,'catalogue V2'!$F$5:$L$11,7))</f>
      </c>
      <c r="Q67" s="115">
        <f t="shared" si="3"/>
      </c>
      <c r="S67" s="106">
        <f t="shared" si="4"/>
      </c>
      <c r="T67" s="107">
        <f t="shared" si="5"/>
      </c>
      <c r="U67" s="107">
        <f t="shared" si="6"/>
      </c>
      <c r="V67" s="107">
        <f t="shared" si="7"/>
      </c>
      <c r="W67" s="107">
        <f t="shared" si="8"/>
      </c>
      <c r="X67" s="108">
        <f t="shared" si="9"/>
      </c>
    </row>
    <row r="68" spans="1:24" s="31" customFormat="1" ht="60" customHeight="1">
      <c r="A68" s="120"/>
      <c r="B68" s="1"/>
      <c r="C68" s="102"/>
      <c r="D68" s="121"/>
      <c r="E68" s="189"/>
      <c r="F68" s="103">
        <f t="shared" si="0"/>
      </c>
      <c r="G68" s="3"/>
      <c r="H68" s="4"/>
      <c r="I68" s="141"/>
      <c r="J68" s="109">
        <f t="shared" si="1"/>
      </c>
      <c r="K68" s="5"/>
      <c r="L68" s="110">
        <f t="shared" si="2"/>
      </c>
      <c r="M68" s="112">
        <f>IF(C68="","",IF(VLOOKUP(C68,'catalogue V2'!$A$2:$D$14,4)="Productif",K68,""))</f>
      </c>
      <c r="N68" s="112">
        <f>IF(C68="","",IF(VLOOKUP(C68,'catalogue V2'!$A$2:$D$14,4)="Participatif",K68,""))</f>
      </c>
      <c r="O68" s="113">
        <f>IF(K68="","",VLOOKUP(C68,'catalogue V2'!$A$2:$D$14,3))</f>
      </c>
      <c r="P68" s="114">
        <f>IF(O68="","",VLOOKUP(O68,'catalogue V2'!$F$5:$L$11,7))</f>
      </c>
      <c r="Q68" s="115">
        <f t="shared" si="3"/>
      </c>
      <c r="S68" s="106">
        <f t="shared" si="4"/>
      </c>
      <c r="T68" s="107">
        <f t="shared" si="5"/>
      </c>
      <c r="U68" s="107">
        <f t="shared" si="6"/>
      </c>
      <c r="V68" s="107">
        <f t="shared" si="7"/>
      </c>
      <c r="W68" s="107">
        <f t="shared" si="8"/>
      </c>
      <c r="X68" s="108">
        <f t="shared" si="9"/>
      </c>
    </row>
    <row r="69" spans="1:24" s="31" customFormat="1" ht="60" customHeight="1">
      <c r="A69" s="120"/>
      <c r="B69" s="1"/>
      <c r="C69" s="102"/>
      <c r="D69" s="121"/>
      <c r="E69" s="189"/>
      <c r="F69" s="103">
        <f t="shared" si="0"/>
      </c>
      <c r="G69" s="3"/>
      <c r="H69" s="4"/>
      <c r="I69" s="141"/>
      <c r="J69" s="109">
        <f t="shared" si="1"/>
      </c>
      <c r="K69" s="5"/>
      <c r="L69" s="110">
        <f t="shared" si="2"/>
      </c>
      <c r="M69" s="112">
        <f>IF(C69="","",IF(VLOOKUP(C69,'catalogue V2'!$A$2:$D$14,4)="Productif",K69,""))</f>
      </c>
      <c r="N69" s="112">
        <f>IF(C69="","",IF(VLOOKUP(C69,'catalogue V2'!$A$2:$D$14,4)="Participatif",K69,""))</f>
      </c>
      <c r="O69" s="113">
        <f>IF(K69="","",VLOOKUP(C69,'catalogue V2'!$A$2:$D$14,3))</f>
      </c>
      <c r="P69" s="114">
        <f>IF(O69="","",VLOOKUP(O69,'catalogue V2'!$F$5:$L$11,7))</f>
      </c>
      <c r="Q69" s="115">
        <f t="shared" si="3"/>
      </c>
      <c r="S69" s="106">
        <f t="shared" si="4"/>
      </c>
      <c r="T69" s="107">
        <f t="shared" si="5"/>
      </c>
      <c r="U69" s="107">
        <f t="shared" si="6"/>
      </c>
      <c r="V69" s="107">
        <f t="shared" si="7"/>
      </c>
      <c r="W69" s="107">
        <f t="shared" si="8"/>
      </c>
      <c r="X69" s="108">
        <f t="shared" si="9"/>
      </c>
    </row>
    <row r="70" spans="1:24" s="31" customFormat="1" ht="60" customHeight="1">
      <c r="A70" s="120"/>
      <c r="B70" s="1"/>
      <c r="C70" s="102"/>
      <c r="D70" s="121"/>
      <c r="E70" s="189"/>
      <c r="F70" s="103">
        <f t="shared" si="0"/>
      </c>
      <c r="G70" s="3"/>
      <c r="H70" s="4"/>
      <c r="I70" s="141"/>
      <c r="J70" s="109">
        <f t="shared" si="1"/>
      </c>
      <c r="K70" s="5"/>
      <c r="L70" s="110">
        <f t="shared" si="2"/>
      </c>
      <c r="M70" s="112">
        <f>IF(C70="","",IF(VLOOKUP(C70,'catalogue V2'!$A$2:$D$14,4)="Productif",K70,""))</f>
      </c>
      <c r="N70" s="112">
        <f>IF(C70="","",IF(VLOOKUP(C70,'catalogue V2'!$A$2:$D$14,4)="Participatif",K70,""))</f>
      </c>
      <c r="O70" s="113">
        <f>IF(K70="","",VLOOKUP(C70,'catalogue V2'!$A$2:$D$14,3))</f>
      </c>
      <c r="P70" s="114">
        <f>IF(O70="","",VLOOKUP(O70,'catalogue V2'!$F$5:$L$11,7))</f>
      </c>
      <c r="Q70" s="115">
        <f t="shared" si="3"/>
      </c>
      <c r="S70" s="106">
        <f t="shared" si="4"/>
      </c>
      <c r="T70" s="107">
        <f t="shared" si="5"/>
      </c>
      <c r="U70" s="107">
        <f t="shared" si="6"/>
      </c>
      <c r="V70" s="107">
        <f t="shared" si="7"/>
      </c>
      <c r="W70" s="107">
        <f t="shared" si="8"/>
      </c>
      <c r="X70" s="108">
        <f t="shared" si="9"/>
      </c>
    </row>
    <row r="71" spans="1:24" s="31" customFormat="1" ht="60" customHeight="1">
      <c r="A71" s="120"/>
      <c r="B71" s="1"/>
      <c r="C71" s="102"/>
      <c r="D71" s="121"/>
      <c r="E71" s="189"/>
      <c r="F71" s="103">
        <f t="shared" si="0"/>
      </c>
      <c r="G71" s="3"/>
      <c r="H71" s="4"/>
      <c r="I71" s="141"/>
      <c r="J71" s="109">
        <f t="shared" si="1"/>
      </c>
      <c r="K71" s="5"/>
      <c r="L71" s="110">
        <f t="shared" si="2"/>
      </c>
      <c r="M71" s="112">
        <f>IF(C71="","",IF(VLOOKUP(C71,'catalogue V2'!$A$2:$D$14,4)="Productif",K71,""))</f>
      </c>
      <c r="N71" s="112">
        <f>IF(C71="","",IF(VLOOKUP(C71,'catalogue V2'!$A$2:$D$14,4)="Participatif",K71,""))</f>
      </c>
      <c r="O71" s="113">
        <f>IF(K71="","",VLOOKUP(C71,'catalogue V2'!$A$2:$D$14,3))</f>
      </c>
      <c r="P71" s="114">
        <f>IF(O71="","",VLOOKUP(O71,'catalogue V2'!$F$5:$L$11,7))</f>
      </c>
      <c r="Q71" s="115">
        <f t="shared" si="3"/>
      </c>
      <c r="S71" s="106">
        <f t="shared" si="4"/>
      </c>
      <c r="T71" s="107">
        <f t="shared" si="5"/>
      </c>
      <c r="U71" s="107">
        <f t="shared" si="6"/>
      </c>
      <c r="V71" s="107">
        <f t="shared" si="7"/>
      </c>
      <c r="W71" s="107">
        <f t="shared" si="8"/>
      </c>
      <c r="X71" s="108">
        <f t="shared" si="9"/>
      </c>
    </row>
    <row r="72" spans="1:24" s="31" customFormat="1" ht="60" customHeight="1">
      <c r="A72" s="120"/>
      <c r="B72" s="1"/>
      <c r="C72" s="102"/>
      <c r="D72" s="121"/>
      <c r="E72" s="189"/>
      <c r="F72" s="103">
        <f t="shared" si="0"/>
      </c>
      <c r="G72" s="3"/>
      <c r="H72" s="4"/>
      <c r="I72" s="141"/>
      <c r="J72" s="109">
        <f t="shared" si="1"/>
      </c>
      <c r="K72" s="5"/>
      <c r="L72" s="110">
        <f t="shared" si="2"/>
      </c>
      <c r="M72" s="112">
        <f>IF(C72="","",IF(VLOOKUP(C72,'catalogue V2'!$A$2:$D$14,4)="Productif",K72,""))</f>
      </c>
      <c r="N72" s="112">
        <f>IF(C72="","",IF(VLOOKUP(C72,'catalogue V2'!$A$2:$D$14,4)="Participatif",K72,""))</f>
      </c>
      <c r="O72" s="113">
        <f>IF(K72="","",VLOOKUP(C72,'catalogue V2'!$A$2:$D$14,3))</f>
      </c>
      <c r="P72" s="114">
        <f>IF(O72="","",VLOOKUP(O72,'catalogue V2'!$F$5:$L$11,7))</f>
      </c>
      <c r="Q72" s="115">
        <f t="shared" si="3"/>
      </c>
      <c r="S72" s="106">
        <f t="shared" si="4"/>
      </c>
      <c r="T72" s="107">
        <f t="shared" si="5"/>
      </c>
      <c r="U72" s="107">
        <f t="shared" si="6"/>
      </c>
      <c r="V72" s="107">
        <f t="shared" si="7"/>
      </c>
      <c r="W72" s="107">
        <f t="shared" si="8"/>
      </c>
      <c r="X72" s="108">
        <f t="shared" si="9"/>
      </c>
    </row>
    <row r="73" spans="1:24" s="28" customFormat="1" ht="60" customHeight="1">
      <c r="A73" s="123"/>
      <c r="B73" s="2"/>
      <c r="C73" s="102"/>
      <c r="D73" s="121"/>
      <c r="E73" s="190"/>
      <c r="F73" s="103">
        <f t="shared" si="0"/>
      </c>
      <c r="G73" s="6"/>
      <c r="H73" s="7"/>
      <c r="I73" s="142"/>
      <c r="J73" s="109">
        <f t="shared" si="1"/>
      </c>
      <c r="K73" s="5"/>
      <c r="L73" s="110">
        <f t="shared" si="2"/>
      </c>
      <c r="M73" s="112">
        <f>IF(C73="","",IF(VLOOKUP(C73,'catalogue V2'!$A$2:$D$14,4)="Productif",K73,""))</f>
      </c>
      <c r="N73" s="112">
        <f>IF(C73="","",IF(VLOOKUP(C73,'catalogue V2'!$A$2:$D$14,4)="Participatif",K73,""))</f>
      </c>
      <c r="O73" s="113">
        <f>IF(K73="","",VLOOKUP(C73,'catalogue V2'!$A$2:$D$14,3))</f>
      </c>
      <c r="P73" s="114">
        <f>IF(O73="","",VLOOKUP(O73,'catalogue V2'!$F$5:$L$11,7))</f>
      </c>
      <c r="Q73" s="115">
        <f t="shared" si="3"/>
      </c>
      <c r="S73" s="106">
        <f t="shared" si="4"/>
      </c>
      <c r="T73" s="107">
        <f t="shared" si="5"/>
      </c>
      <c r="U73" s="107">
        <f t="shared" si="6"/>
      </c>
      <c r="V73" s="107">
        <f t="shared" si="7"/>
      </c>
      <c r="W73" s="107">
        <f t="shared" si="8"/>
      </c>
      <c r="X73" s="108">
        <f t="shared" si="9"/>
      </c>
    </row>
    <row r="74" spans="1:24" s="31" customFormat="1" ht="60" customHeight="1">
      <c r="A74" s="124"/>
      <c r="B74" s="1"/>
      <c r="C74" s="102"/>
      <c r="D74" s="121"/>
      <c r="E74" s="189"/>
      <c r="F74" s="103">
        <f t="shared" si="0"/>
      </c>
      <c r="G74" s="3"/>
      <c r="H74" s="4"/>
      <c r="I74" s="141"/>
      <c r="J74" s="109">
        <f t="shared" si="1"/>
      </c>
      <c r="K74" s="5"/>
      <c r="L74" s="110">
        <f t="shared" si="2"/>
      </c>
      <c r="M74" s="112">
        <f>IF(C74="","",IF(VLOOKUP(C74,'catalogue V2'!$A$2:$D$14,4)="Productif",K74,""))</f>
      </c>
      <c r="N74" s="112">
        <f>IF(C74="","",IF(VLOOKUP(C74,'catalogue V2'!$A$2:$D$14,4)="Participatif",K74,""))</f>
      </c>
      <c r="O74" s="113">
        <f>IF(K74="","",VLOOKUP(C74,'catalogue V2'!$A$2:$D$14,3))</f>
      </c>
      <c r="P74" s="114">
        <f>IF(O74="","",VLOOKUP(O74,'catalogue V2'!$F$5:$L$11,7))</f>
      </c>
      <c r="Q74" s="115">
        <f t="shared" si="3"/>
      </c>
      <c r="S74" s="106">
        <f t="shared" si="4"/>
      </c>
      <c r="T74" s="107">
        <f t="shared" si="5"/>
      </c>
      <c r="U74" s="107">
        <f t="shared" si="6"/>
      </c>
      <c r="V74" s="107">
        <f t="shared" si="7"/>
      </c>
      <c r="W74" s="107">
        <f t="shared" si="8"/>
      </c>
      <c r="X74" s="108">
        <f t="shared" si="9"/>
      </c>
    </row>
    <row r="75" spans="1:24" s="28" customFormat="1" ht="60" customHeight="1">
      <c r="A75" s="123"/>
      <c r="B75" s="2"/>
      <c r="C75" s="102"/>
      <c r="D75" s="121"/>
      <c r="E75" s="189"/>
      <c r="F75" s="103">
        <f t="shared" si="0"/>
      </c>
      <c r="G75" s="3"/>
      <c r="H75" s="4"/>
      <c r="I75" s="141"/>
      <c r="J75" s="109">
        <f t="shared" si="1"/>
      </c>
      <c r="K75" s="5"/>
      <c r="L75" s="110">
        <f t="shared" si="2"/>
      </c>
      <c r="M75" s="112">
        <f>IF(C75="","",IF(VLOOKUP(C75,'catalogue V2'!$A$2:$D$14,4)="Productif",K75,""))</f>
      </c>
      <c r="N75" s="112">
        <f>IF(C75="","",IF(VLOOKUP(C75,'catalogue V2'!$A$2:$D$14,4)="Participatif",K75,""))</f>
      </c>
      <c r="O75" s="113">
        <f>IF(K75="","",VLOOKUP(C75,'catalogue V2'!$A$2:$D$14,3))</f>
      </c>
      <c r="P75" s="114">
        <f>IF(O75="","",VLOOKUP(O75,'catalogue V2'!$F$5:$L$11,7))</f>
      </c>
      <c r="Q75" s="115">
        <f t="shared" si="3"/>
      </c>
      <c r="S75" s="106">
        <f t="shared" si="4"/>
      </c>
      <c r="T75" s="107">
        <f t="shared" si="5"/>
      </c>
      <c r="U75" s="107">
        <f t="shared" si="6"/>
      </c>
      <c r="V75" s="107">
        <f t="shared" si="7"/>
      </c>
      <c r="W75" s="107">
        <f t="shared" si="8"/>
      </c>
      <c r="X75" s="108">
        <f t="shared" si="9"/>
      </c>
    </row>
    <row r="76" spans="1:24" s="28" customFormat="1" ht="60" customHeight="1">
      <c r="A76" s="123"/>
      <c r="B76" s="2"/>
      <c r="C76" s="102"/>
      <c r="D76" s="121"/>
      <c r="E76" s="189"/>
      <c r="F76" s="103">
        <f t="shared" si="0"/>
      </c>
      <c r="G76" s="3"/>
      <c r="H76" s="4"/>
      <c r="I76" s="141"/>
      <c r="J76" s="109">
        <f t="shared" si="1"/>
      </c>
      <c r="K76" s="5"/>
      <c r="L76" s="110">
        <f t="shared" si="2"/>
      </c>
      <c r="M76" s="112">
        <f>IF(C76="","",IF(VLOOKUP(C76,'catalogue V2'!$A$2:$D$14,4)="Productif",K76,""))</f>
      </c>
      <c r="N76" s="112">
        <f>IF(C76="","",IF(VLOOKUP(C76,'catalogue V2'!$A$2:$D$14,4)="Participatif",K76,""))</f>
      </c>
      <c r="O76" s="113">
        <f>IF(K76="","",VLOOKUP(C76,'catalogue V2'!$A$2:$D$14,3))</f>
      </c>
      <c r="P76" s="114">
        <f>IF(O76="","",VLOOKUP(O76,'catalogue V2'!$F$5:$L$11,7))</f>
      </c>
      <c r="Q76" s="115">
        <f t="shared" si="3"/>
      </c>
      <c r="S76" s="106">
        <f t="shared" si="4"/>
      </c>
      <c r="T76" s="107">
        <f t="shared" si="5"/>
      </c>
      <c r="U76" s="107">
        <f t="shared" si="6"/>
      </c>
      <c r="V76" s="107">
        <f t="shared" si="7"/>
      </c>
      <c r="W76" s="107">
        <f t="shared" si="8"/>
      </c>
      <c r="X76" s="108">
        <f t="shared" si="9"/>
      </c>
    </row>
    <row r="77" spans="1:24" s="28" customFormat="1" ht="60" customHeight="1">
      <c r="A77" s="123"/>
      <c r="B77" s="2"/>
      <c r="C77" s="102"/>
      <c r="D77" s="121"/>
      <c r="E77" s="189"/>
      <c r="F77" s="103">
        <f t="shared" si="0"/>
      </c>
      <c r="G77" s="3"/>
      <c r="H77" s="4"/>
      <c r="I77" s="141"/>
      <c r="J77" s="109">
        <f t="shared" si="1"/>
      </c>
      <c r="K77" s="5"/>
      <c r="L77" s="110">
        <f t="shared" si="2"/>
      </c>
      <c r="M77" s="112">
        <f>IF(C77="","",IF(VLOOKUP(C77,'catalogue V2'!$A$2:$D$14,4)="Productif",K77,""))</f>
      </c>
      <c r="N77" s="112">
        <f>IF(C77="","",IF(VLOOKUP(C77,'catalogue V2'!$A$2:$D$14,4)="Participatif",K77,""))</f>
      </c>
      <c r="O77" s="113">
        <f>IF(K77="","",VLOOKUP(C77,'catalogue V2'!$A$2:$D$14,3))</f>
      </c>
      <c r="P77" s="114">
        <f>IF(O77="","",VLOOKUP(O77,'catalogue V2'!$F$5:$L$11,7))</f>
      </c>
      <c r="Q77" s="115">
        <f t="shared" si="3"/>
      </c>
      <c r="S77" s="106">
        <f t="shared" si="4"/>
      </c>
      <c r="T77" s="107">
        <f t="shared" si="5"/>
      </c>
      <c r="U77" s="107">
        <f t="shared" si="6"/>
      </c>
      <c r="V77" s="107">
        <f t="shared" si="7"/>
      </c>
      <c r="W77" s="107">
        <f t="shared" si="8"/>
      </c>
      <c r="X77" s="108">
        <f t="shared" si="9"/>
      </c>
    </row>
    <row r="78" spans="1:24" s="28" customFormat="1" ht="60" customHeight="1">
      <c r="A78" s="123"/>
      <c r="B78" s="2"/>
      <c r="C78" s="102"/>
      <c r="D78" s="121"/>
      <c r="E78" s="189"/>
      <c r="F78" s="103">
        <f t="shared" si="0"/>
      </c>
      <c r="G78" s="3"/>
      <c r="H78" s="4"/>
      <c r="I78" s="141"/>
      <c r="J78" s="109">
        <f t="shared" si="1"/>
      </c>
      <c r="K78" s="5"/>
      <c r="L78" s="110">
        <f t="shared" si="2"/>
      </c>
      <c r="M78" s="112">
        <f>IF(C78="","",IF(VLOOKUP(C78,'catalogue V2'!$A$2:$D$14,4)="Productif",K78,""))</f>
      </c>
      <c r="N78" s="112">
        <f>IF(C78="","",IF(VLOOKUP(C78,'catalogue V2'!$A$2:$D$14,4)="Participatif",K78,""))</f>
      </c>
      <c r="O78" s="113">
        <f>IF(K78="","",VLOOKUP(C78,'catalogue V2'!$A$2:$D$14,3))</f>
      </c>
      <c r="P78" s="114">
        <f>IF(O78="","",VLOOKUP(O78,'catalogue V2'!$F$5:$L$11,7))</f>
      </c>
      <c r="Q78" s="115">
        <f t="shared" si="3"/>
      </c>
      <c r="S78" s="106">
        <f t="shared" si="4"/>
      </c>
      <c r="T78" s="107">
        <f t="shared" si="5"/>
      </c>
      <c r="U78" s="107">
        <f t="shared" si="6"/>
      </c>
      <c r="V78" s="107">
        <f t="shared" si="7"/>
      </c>
      <c r="W78" s="107">
        <f t="shared" si="8"/>
      </c>
      <c r="X78" s="108">
        <f t="shared" si="9"/>
      </c>
    </row>
    <row r="79" spans="1:24" s="28" customFormat="1" ht="60" customHeight="1">
      <c r="A79" s="123"/>
      <c r="B79" s="2"/>
      <c r="C79" s="102"/>
      <c r="D79" s="121"/>
      <c r="E79" s="189"/>
      <c r="F79" s="103">
        <f t="shared" si="0"/>
      </c>
      <c r="G79" s="3"/>
      <c r="H79" s="4"/>
      <c r="I79" s="141"/>
      <c r="J79" s="109">
        <f t="shared" si="1"/>
      </c>
      <c r="K79" s="5"/>
      <c r="L79" s="110">
        <f t="shared" si="2"/>
      </c>
      <c r="M79" s="112">
        <f>IF(C79="","",IF(VLOOKUP(C79,'catalogue V2'!$A$2:$D$14,4)="Productif",K79,""))</f>
      </c>
      <c r="N79" s="112">
        <f>IF(C79="","",IF(VLOOKUP(C79,'catalogue V2'!$A$2:$D$14,4)="Participatif",K79,""))</f>
      </c>
      <c r="O79" s="113">
        <f>IF(K79="","",VLOOKUP(C79,'catalogue V2'!$A$2:$D$14,3))</f>
      </c>
      <c r="P79" s="114">
        <f>IF(O79="","",VLOOKUP(O79,'catalogue V2'!$F$5:$L$11,7))</f>
      </c>
      <c r="Q79" s="115">
        <f t="shared" si="3"/>
      </c>
      <c r="S79" s="106">
        <f t="shared" si="4"/>
      </c>
      <c r="T79" s="107">
        <f t="shared" si="5"/>
      </c>
      <c r="U79" s="107">
        <f t="shared" si="6"/>
      </c>
      <c r="V79" s="107">
        <f t="shared" si="7"/>
      </c>
      <c r="W79" s="107">
        <f t="shared" si="8"/>
      </c>
      <c r="X79" s="108">
        <f t="shared" si="9"/>
      </c>
    </row>
    <row r="80" spans="1:24" s="28" customFormat="1" ht="60" customHeight="1">
      <c r="A80" s="123"/>
      <c r="B80" s="2"/>
      <c r="C80" s="102"/>
      <c r="D80" s="121"/>
      <c r="E80" s="189"/>
      <c r="F80" s="103">
        <f t="shared" si="0"/>
      </c>
      <c r="G80" s="3"/>
      <c r="H80" s="4"/>
      <c r="I80" s="141"/>
      <c r="J80" s="109">
        <f t="shared" si="1"/>
      </c>
      <c r="K80" s="5"/>
      <c r="L80" s="110">
        <f t="shared" si="2"/>
      </c>
      <c r="M80" s="112">
        <f>IF(C80="","",IF(VLOOKUP(C80,'catalogue V2'!$A$2:$D$14,4)="Productif",K80,""))</f>
      </c>
      <c r="N80" s="112">
        <f>IF(C80="","",IF(VLOOKUP(C80,'catalogue V2'!$A$2:$D$14,4)="Participatif",K80,""))</f>
      </c>
      <c r="O80" s="113">
        <f>IF(K80="","",VLOOKUP(C80,'catalogue V2'!$A$2:$D$14,3))</f>
      </c>
      <c r="P80" s="114">
        <f>IF(O80="","",VLOOKUP(O80,'catalogue V2'!$F$5:$L$11,7))</f>
      </c>
      <c r="Q80" s="115">
        <f t="shared" si="3"/>
      </c>
      <c r="S80" s="106">
        <f t="shared" si="4"/>
      </c>
      <c r="T80" s="107">
        <f t="shared" si="5"/>
      </c>
      <c r="U80" s="107">
        <f t="shared" si="6"/>
      </c>
      <c r="V80" s="107">
        <f t="shared" si="7"/>
      </c>
      <c r="W80" s="107">
        <f t="shared" si="8"/>
      </c>
      <c r="X80" s="108">
        <f t="shared" si="9"/>
      </c>
    </row>
    <row r="81" spans="1:24" s="28" customFormat="1" ht="60" customHeight="1">
      <c r="A81" s="123"/>
      <c r="B81" s="2"/>
      <c r="C81" s="102"/>
      <c r="D81" s="121"/>
      <c r="E81" s="189"/>
      <c r="F81" s="103">
        <f t="shared" si="0"/>
      </c>
      <c r="G81" s="3"/>
      <c r="H81" s="4"/>
      <c r="I81" s="141"/>
      <c r="J81" s="109">
        <f t="shared" si="1"/>
      </c>
      <c r="K81" s="5"/>
      <c r="L81" s="110">
        <f t="shared" si="2"/>
      </c>
      <c r="M81" s="112">
        <f>IF(C81="","",IF(VLOOKUP(C81,'catalogue V2'!$A$2:$D$14,4)="Productif",K81,""))</f>
      </c>
      <c r="N81" s="112">
        <f>IF(C81="","",IF(VLOOKUP(C81,'catalogue V2'!$A$2:$D$14,4)="Participatif",K81,""))</f>
      </c>
      <c r="O81" s="113">
        <f>IF(K81="","",VLOOKUP(C81,'catalogue V2'!$A$2:$D$14,3))</f>
      </c>
      <c r="P81" s="114">
        <f>IF(O81="","",VLOOKUP(O81,'catalogue V2'!$F$5:$L$11,7))</f>
      </c>
      <c r="Q81" s="115">
        <f t="shared" si="3"/>
      </c>
      <c r="S81" s="106">
        <f t="shared" si="4"/>
      </c>
      <c r="T81" s="107">
        <f t="shared" si="5"/>
      </c>
      <c r="U81" s="107">
        <f t="shared" si="6"/>
      </c>
      <c r="V81" s="107">
        <f t="shared" si="7"/>
      </c>
      <c r="W81" s="107">
        <f t="shared" si="8"/>
      </c>
      <c r="X81" s="108">
        <f t="shared" si="9"/>
      </c>
    </row>
    <row r="82" spans="1:24" s="31" customFormat="1" ht="60" customHeight="1">
      <c r="A82" s="120"/>
      <c r="B82" s="1"/>
      <c r="C82" s="102"/>
      <c r="D82" s="121"/>
      <c r="E82" s="189"/>
      <c r="F82" s="103">
        <f t="shared" si="0"/>
      </c>
      <c r="G82" s="3"/>
      <c r="H82" s="4"/>
      <c r="I82" s="141"/>
      <c r="J82" s="109">
        <f t="shared" si="1"/>
      </c>
      <c r="K82" s="5"/>
      <c r="L82" s="110">
        <f t="shared" si="2"/>
      </c>
      <c r="M82" s="112">
        <f>IF(C82="","",IF(VLOOKUP(C82,'catalogue V2'!$A$2:$D$14,4)="Productif",K82,""))</f>
      </c>
      <c r="N82" s="112">
        <f>IF(C82="","",IF(VLOOKUP(C82,'catalogue V2'!$A$2:$D$14,4)="Participatif",K82,""))</f>
      </c>
      <c r="O82" s="113">
        <f>IF(K82="","",VLOOKUP(C82,'catalogue V2'!$A$2:$D$14,3))</f>
      </c>
      <c r="P82" s="114">
        <f>IF(O82="","",VLOOKUP(O82,'catalogue V2'!$F$5:$L$11,7))</f>
      </c>
      <c r="Q82" s="115">
        <f t="shared" si="3"/>
      </c>
      <c r="S82" s="106">
        <f t="shared" si="4"/>
      </c>
      <c r="T82" s="107">
        <f t="shared" si="5"/>
      </c>
      <c r="U82" s="107">
        <f t="shared" si="6"/>
      </c>
      <c r="V82" s="107">
        <f t="shared" si="7"/>
      </c>
      <c r="W82" s="107">
        <f t="shared" si="8"/>
      </c>
      <c r="X82" s="108">
        <f t="shared" si="9"/>
      </c>
    </row>
    <row r="83" spans="1:24" s="28" customFormat="1" ht="60" customHeight="1">
      <c r="A83" s="123"/>
      <c r="B83" s="2"/>
      <c r="C83" s="102"/>
      <c r="D83" s="121"/>
      <c r="E83" s="189"/>
      <c r="F83" s="103">
        <f t="shared" si="0"/>
      </c>
      <c r="G83" s="3"/>
      <c r="H83" s="4"/>
      <c r="I83" s="141"/>
      <c r="J83" s="109">
        <f t="shared" si="1"/>
      </c>
      <c r="K83" s="5"/>
      <c r="L83" s="110">
        <f t="shared" si="2"/>
      </c>
      <c r="M83" s="112">
        <f>IF(C83="","",IF(VLOOKUP(C83,'catalogue V2'!$A$2:$D$14,4)="Productif",K83,""))</f>
      </c>
      <c r="N83" s="112">
        <f>IF(C83="","",IF(VLOOKUP(C83,'catalogue V2'!$A$2:$D$14,4)="Participatif",K83,""))</f>
      </c>
      <c r="O83" s="113">
        <f>IF(K83="","",VLOOKUP(C83,'catalogue V2'!$A$2:$D$14,3))</f>
      </c>
      <c r="P83" s="114">
        <f>IF(O83="","",VLOOKUP(O83,'catalogue V2'!$F$5:$L$11,7))</f>
      </c>
      <c r="Q83" s="115">
        <f t="shared" si="3"/>
      </c>
      <c r="S83" s="106">
        <f t="shared" si="4"/>
      </c>
      <c r="T83" s="107">
        <f t="shared" si="5"/>
      </c>
      <c r="U83" s="107">
        <f t="shared" si="6"/>
      </c>
      <c r="V83" s="107">
        <f t="shared" si="7"/>
      </c>
      <c r="W83" s="107">
        <f t="shared" si="8"/>
      </c>
      <c r="X83" s="108">
        <f t="shared" si="9"/>
      </c>
    </row>
    <row r="84" spans="1:24" s="28" customFormat="1" ht="60" customHeight="1">
      <c r="A84" s="123"/>
      <c r="B84" s="2"/>
      <c r="C84" s="102"/>
      <c r="D84" s="121"/>
      <c r="E84" s="189"/>
      <c r="F84" s="103">
        <f>IF(E84="","",E84*$D$5)</f>
      </c>
      <c r="G84" s="3"/>
      <c r="H84" s="4"/>
      <c r="I84" s="141"/>
      <c r="J84" s="109">
        <f>IF(SUM(F84:I84)=0,"",SUM(F84:I84))</f>
      </c>
      <c r="K84" s="5"/>
      <c r="L84" s="110">
        <f>IF(K84="","",(K84-INT(K84))*24)</f>
      </c>
      <c r="M84" s="112">
        <f>IF(C84="","",IF(VLOOKUP(C84,'catalogue V2'!$A$2:$D$14,4)="Productif",K84,""))</f>
      </c>
      <c r="N84" s="112">
        <f>IF(C84="","",IF(VLOOKUP(C84,'catalogue V2'!$A$2:$D$14,4)="Participatif",K84,""))</f>
      </c>
      <c r="O84" s="113">
        <f>IF(K84="","",VLOOKUP(C84,'catalogue V2'!$A$2:$D$14,3))</f>
      </c>
      <c r="P84" s="114">
        <f>IF(O84="","",VLOOKUP(O84,'catalogue V2'!$F$5:$L$11,7))</f>
      </c>
      <c r="Q84" s="115">
        <f>IF(M84="","",L84*P84)</f>
      </c>
      <c r="S84" s="106">
        <f>IF(O84="Anim",Q84,"")</f>
      </c>
      <c r="T84" s="107">
        <f>IF(O84="AT",Q84,"")</f>
      </c>
      <c r="U84" s="107">
        <f>IF(O84="CM",Q84,"")</f>
      </c>
      <c r="V84" s="107">
        <f>IF(O84="CMVA",Q84,"")</f>
      </c>
      <c r="W84" s="107">
        <f>IF(O84="CES",Q84,"")</f>
      </c>
      <c r="X84" s="108">
        <f>IF(O84="Expert",Q84,"")</f>
      </c>
    </row>
    <row r="85" spans="1:24" s="28" customFormat="1" ht="60" customHeight="1">
      <c r="A85" s="123"/>
      <c r="B85" s="2"/>
      <c r="C85" s="102"/>
      <c r="D85" s="121"/>
      <c r="E85" s="189"/>
      <c r="F85" s="103"/>
      <c r="G85" s="3"/>
      <c r="H85" s="4"/>
      <c r="I85" s="141"/>
      <c r="J85" s="109">
        <f>IF(SUM(F85:I85)=0,"",SUM(F85:I85))</f>
      </c>
      <c r="K85" s="5"/>
      <c r="L85" s="110">
        <f>IF(K85="","",(K85-INT(K85))*24)</f>
      </c>
      <c r="M85" s="112">
        <f>IF(C85="","",IF(VLOOKUP(C85,'catalogue V2'!$A$2:$D$14,4)="Productif",K85,""))</f>
      </c>
      <c r="N85" s="112">
        <f>IF(C85="","",IF(VLOOKUP(C85,'catalogue V2'!$A$2:$D$14,4)="Participatif",K85,""))</f>
      </c>
      <c r="O85" s="113">
        <f>IF(K85="","",VLOOKUP(C85,'catalogue V2'!$A$2:$D$14,3))</f>
      </c>
      <c r="P85" s="114">
        <f>IF(O85="","",VLOOKUP(O85,'catalogue V2'!$F$5:$L$11,7))</f>
      </c>
      <c r="Q85" s="115">
        <f>IF(M85="","",L85*P85)</f>
      </c>
      <c r="S85" s="106">
        <f>IF(O85="Anim",Q85,"")</f>
      </c>
      <c r="T85" s="107">
        <f>IF(O85="AT",Q85,"")</f>
      </c>
      <c r="U85" s="107">
        <f>IF(O85="CM",Q85,"")</f>
      </c>
      <c r="V85" s="107">
        <f>IF(O85="CMVA",Q85,"")</f>
      </c>
      <c r="W85" s="107">
        <f>IF(O85="CES",Q85,"")</f>
      </c>
      <c r="X85" s="108">
        <f>IF(O85="Expert",Q85,"")</f>
      </c>
    </row>
    <row r="86" spans="1:24" s="28" customFormat="1" ht="60" customHeight="1">
      <c r="A86" s="123"/>
      <c r="B86" s="2"/>
      <c r="C86" s="102"/>
      <c r="D86" s="121"/>
      <c r="E86" s="189"/>
      <c r="F86" s="103"/>
      <c r="G86" s="3"/>
      <c r="H86" s="4"/>
      <c r="I86" s="141"/>
      <c r="J86" s="109">
        <f>IF(SUM(F86:I86)=0,"",SUM(F86:I86))</f>
      </c>
      <c r="K86" s="5"/>
      <c r="L86" s="110">
        <f>IF(K86="","",(K86-INT(K86))*24)</f>
      </c>
      <c r="M86" s="112">
        <f>IF(C86="","",IF(VLOOKUP(C86,'catalogue V2'!$A$2:$D$14,4)="Productif",K86,""))</f>
      </c>
      <c r="N86" s="112">
        <f>IF(C86="","",IF(VLOOKUP(C86,'catalogue V2'!$A$2:$D$14,4)="Participatif",K86,""))</f>
      </c>
      <c r="O86" s="113">
        <f>IF(K86="","",VLOOKUP(C86,'catalogue V2'!$A$2:$D$14,3))</f>
      </c>
      <c r="P86" s="114">
        <f>IF(O86="","",VLOOKUP(O86,'catalogue V2'!$F$5:$L$11,7))</f>
      </c>
      <c r="Q86" s="115">
        <f>IF(M86="","",L86*P86)</f>
      </c>
      <c r="S86" s="106">
        <f>IF(O86="Anim",Q86,"")</f>
      </c>
      <c r="T86" s="107">
        <f>IF(O86="AT",Q86,"")</f>
      </c>
      <c r="U86" s="107">
        <f>IF(O86="CM",Q86,"")</f>
      </c>
      <c r="V86" s="107">
        <f>IF(O86="CMVA",Q86,"")</f>
      </c>
      <c r="W86" s="107">
        <f>IF(O86="CES",Q86,"")</f>
      </c>
      <c r="X86" s="108">
        <f>IF(O86="Expert",Q86,"")</f>
      </c>
    </row>
    <row r="87" spans="1:24" s="28" customFormat="1" ht="60" customHeight="1">
      <c r="A87" s="123"/>
      <c r="B87" s="2"/>
      <c r="C87" s="102"/>
      <c r="D87" s="121"/>
      <c r="E87" s="189"/>
      <c r="F87" s="103"/>
      <c r="G87" s="3"/>
      <c r="H87" s="4"/>
      <c r="I87" s="141"/>
      <c r="J87" s="109">
        <f>IF(SUM(F87:I87)=0,"",SUM(F87:I87))</f>
      </c>
      <c r="K87" s="5"/>
      <c r="L87" s="110">
        <f>IF(K87="","",(K87-INT(K87))*24)</f>
      </c>
      <c r="M87" s="112">
        <f>IF(C87="","",IF(VLOOKUP(C87,'catalogue V2'!$A$2:$D$14,4)="Productif",K87,""))</f>
      </c>
      <c r="N87" s="112">
        <f>IF(C87="","",IF(VLOOKUP(C87,'catalogue V2'!$A$2:$D$14,4)="Participatif",K87,""))</f>
      </c>
      <c r="O87" s="113">
        <f>IF(K87="","",VLOOKUP(C87,'catalogue V2'!$A$2:$D$14,3))</f>
      </c>
      <c r="P87" s="114">
        <f>IF(O87="","",VLOOKUP(O87,'catalogue V2'!$F$5:$L$11,7))</f>
      </c>
      <c r="Q87" s="115">
        <f>IF(M87="","",L87*P87)</f>
      </c>
      <c r="S87" s="106">
        <f>IF(O87="Anim",Q87,"")</f>
      </c>
      <c r="T87" s="107">
        <f>IF(O87="AT",Q87,"")</f>
      </c>
      <c r="U87" s="107">
        <f>IF(O87="CM",Q87,"")</f>
      </c>
      <c r="V87" s="107">
        <f>IF(O87="CMVA",Q87,"")</f>
      </c>
      <c r="W87" s="107">
        <f>IF(O87="CES",Q87,"")</f>
      </c>
      <c r="X87" s="108">
        <f>IF(O87="Expert",Q87,"")</f>
      </c>
    </row>
    <row r="88" spans="1:24" s="31" customFormat="1" ht="60" customHeight="1">
      <c r="A88" s="120"/>
      <c r="B88" s="1"/>
      <c r="C88" s="102"/>
      <c r="D88" s="121"/>
      <c r="E88" s="189"/>
      <c r="F88" s="103">
        <f>IF(E88="","",E88*$D$5)</f>
      </c>
      <c r="G88" s="3"/>
      <c r="H88" s="4"/>
      <c r="I88" s="141"/>
      <c r="J88" s="109">
        <f>IF(SUM(F88:I88)=0,"",SUM(F88:I88))</f>
      </c>
      <c r="K88" s="5"/>
      <c r="L88" s="110">
        <f>IF(K88="","",(K88-INT(K88))*24)</f>
      </c>
      <c r="M88" s="112">
        <f>IF(C88="","",IF(VLOOKUP(C88,'catalogue V2'!$A$2:$D$14,4)="Productif",K88,""))</f>
      </c>
      <c r="N88" s="112">
        <f>IF(C88="","",IF(VLOOKUP(C88,'catalogue V2'!$A$2:$D$14,4)="Participatif",K88,""))</f>
      </c>
      <c r="O88" s="113">
        <f>IF(K88="","",VLOOKUP(C88,'catalogue V2'!$A$2:$D$14,3))</f>
      </c>
      <c r="P88" s="114">
        <f>IF(O88="","",VLOOKUP(O88,'catalogue V2'!$F$5:$L$11,7))</f>
      </c>
      <c r="Q88" s="115">
        <f>IF(M88="","",L88*P88)</f>
      </c>
      <c r="S88" s="106">
        <f>IF(O88="Anim",Q88,"")</f>
      </c>
      <c r="T88" s="107">
        <f>IF(O88="AT",Q88,"")</f>
      </c>
      <c r="U88" s="107">
        <f>IF(O88="CM",Q88,"")</f>
      </c>
      <c r="V88" s="107">
        <f>IF(O88="CMVA",Q88,"")</f>
      </c>
      <c r="W88" s="107">
        <f>IF(O88="CES",Q88,"")</f>
      </c>
      <c r="X88" s="108">
        <f>IF(O88="Expert",Q88,"")</f>
      </c>
    </row>
    <row r="89" spans="1:24" s="28" customFormat="1" ht="60" customHeight="1">
      <c r="A89" s="123"/>
      <c r="B89" s="2"/>
      <c r="C89" s="102"/>
      <c r="D89" s="121"/>
      <c r="E89" s="189"/>
      <c r="F89" s="103">
        <f t="shared" si="0"/>
      </c>
      <c r="G89" s="3"/>
      <c r="H89" s="4"/>
      <c r="I89" s="141"/>
      <c r="J89" s="109">
        <f t="shared" si="1"/>
      </c>
      <c r="K89" s="5"/>
      <c r="L89" s="110">
        <f t="shared" si="2"/>
      </c>
      <c r="M89" s="112">
        <f>IF(C89="","",IF(VLOOKUP(C89,'catalogue V2'!$A$2:$D$14,4)="Productif",K89,""))</f>
      </c>
      <c r="N89" s="112">
        <f>IF(C89="","",IF(VLOOKUP(C89,'catalogue V2'!$A$2:$D$14,4)="Participatif",K89,""))</f>
      </c>
      <c r="O89" s="113">
        <f>IF(K89="","",VLOOKUP(C89,'catalogue V2'!$A$2:$D$14,3))</f>
      </c>
      <c r="P89" s="114">
        <f>IF(O89="","",VLOOKUP(O89,'catalogue V2'!$F$5:$L$11,7))</f>
      </c>
      <c r="Q89" s="115">
        <f t="shared" si="3"/>
      </c>
      <c r="S89" s="106">
        <f t="shared" si="4"/>
      </c>
      <c r="T89" s="107">
        <f t="shared" si="5"/>
      </c>
      <c r="U89" s="107">
        <f t="shared" si="6"/>
      </c>
      <c r="V89" s="107">
        <f t="shared" si="7"/>
      </c>
      <c r="W89" s="107">
        <f t="shared" si="8"/>
      </c>
      <c r="X89" s="108">
        <f t="shared" si="9"/>
      </c>
    </row>
    <row r="90" spans="1:24" s="28" customFormat="1" ht="60" customHeight="1">
      <c r="A90" s="123"/>
      <c r="B90" s="2"/>
      <c r="C90" s="102"/>
      <c r="D90" s="121"/>
      <c r="E90" s="189"/>
      <c r="F90" s="103"/>
      <c r="G90" s="3"/>
      <c r="H90" s="4"/>
      <c r="I90" s="141"/>
      <c r="J90" s="109">
        <f t="shared" si="1"/>
      </c>
      <c r="K90" s="5"/>
      <c r="L90" s="110">
        <f t="shared" si="2"/>
      </c>
      <c r="M90" s="112">
        <f>IF(C90="","",IF(VLOOKUP(C90,'catalogue V2'!$A$2:$D$14,4)="Productif",K90,""))</f>
      </c>
      <c r="N90" s="112">
        <f>IF(C90="","",IF(VLOOKUP(C90,'catalogue V2'!$A$2:$D$14,4)="Participatif",K90,""))</f>
      </c>
      <c r="O90" s="113">
        <f>IF(K90="","",VLOOKUP(C90,'catalogue V2'!$A$2:$D$14,3))</f>
      </c>
      <c r="P90" s="114">
        <f>IF(O90="","",VLOOKUP(O90,'catalogue V2'!$F$5:$L$11,7))</f>
      </c>
      <c r="Q90" s="115">
        <f t="shared" si="3"/>
      </c>
      <c r="S90" s="106">
        <f t="shared" si="4"/>
      </c>
      <c r="T90" s="107">
        <f t="shared" si="5"/>
      </c>
      <c r="U90" s="107">
        <f t="shared" si="6"/>
      </c>
      <c r="V90" s="107">
        <f t="shared" si="7"/>
      </c>
      <c r="W90" s="107">
        <f t="shared" si="8"/>
      </c>
      <c r="X90" s="108">
        <f t="shared" si="9"/>
      </c>
    </row>
    <row r="91" spans="1:24" s="28" customFormat="1" ht="60" customHeight="1">
      <c r="A91" s="123"/>
      <c r="B91" s="2"/>
      <c r="C91" s="102"/>
      <c r="D91" s="121"/>
      <c r="E91" s="189"/>
      <c r="F91" s="103"/>
      <c r="G91" s="3"/>
      <c r="H91" s="4"/>
      <c r="I91" s="141"/>
      <c r="J91" s="109">
        <f t="shared" si="1"/>
      </c>
      <c r="K91" s="5"/>
      <c r="L91" s="110">
        <f t="shared" si="2"/>
      </c>
      <c r="M91" s="112">
        <f>IF(C91="","",IF(VLOOKUP(C91,'catalogue V2'!$A$2:$D$14,4)="Productif",K91,""))</f>
      </c>
      <c r="N91" s="112">
        <f>IF(C91="","",IF(VLOOKUP(C91,'catalogue V2'!$A$2:$D$14,4)="Participatif",K91,""))</f>
      </c>
      <c r="O91" s="113">
        <f>IF(K91="","",VLOOKUP(C91,'catalogue V2'!$A$2:$D$14,3))</f>
      </c>
      <c r="P91" s="114">
        <f>IF(O91="","",VLOOKUP(O91,'catalogue V2'!$F$5:$L$11,7))</f>
      </c>
      <c r="Q91" s="115">
        <f t="shared" si="3"/>
      </c>
      <c r="S91" s="106">
        <f t="shared" si="4"/>
      </c>
      <c r="T91" s="107">
        <f t="shared" si="5"/>
      </c>
      <c r="U91" s="107">
        <f t="shared" si="6"/>
      </c>
      <c r="V91" s="107">
        <f t="shared" si="7"/>
      </c>
      <c r="W91" s="107">
        <f t="shared" si="8"/>
      </c>
      <c r="X91" s="108">
        <f t="shared" si="9"/>
      </c>
    </row>
    <row r="92" spans="1:24" s="28" customFormat="1" ht="60" customHeight="1">
      <c r="A92" s="123"/>
      <c r="B92" s="2"/>
      <c r="C92" s="102"/>
      <c r="D92" s="121"/>
      <c r="E92" s="189"/>
      <c r="F92" s="103"/>
      <c r="G92" s="3"/>
      <c r="H92" s="4"/>
      <c r="I92" s="141"/>
      <c r="J92" s="109">
        <f t="shared" si="1"/>
      </c>
      <c r="K92" s="5"/>
      <c r="L92" s="110">
        <f t="shared" si="2"/>
      </c>
      <c r="M92" s="112">
        <f>IF(C92="","",IF(VLOOKUP(C92,'catalogue V2'!$A$2:$D$14,4)="Productif",K92,""))</f>
      </c>
      <c r="N92" s="112">
        <f>IF(C92="","",IF(VLOOKUP(C92,'catalogue V2'!$A$2:$D$14,4)="Participatif",K92,""))</f>
      </c>
      <c r="O92" s="113">
        <f>IF(K92="","",VLOOKUP(C92,'catalogue V2'!$A$2:$D$14,3))</f>
      </c>
      <c r="P92" s="114">
        <f>IF(O92="","",VLOOKUP(O92,'catalogue V2'!$F$5:$L$11,7))</f>
      </c>
      <c r="Q92" s="115">
        <f t="shared" si="3"/>
      </c>
      <c r="S92" s="106">
        <f t="shared" si="4"/>
      </c>
      <c r="T92" s="107">
        <f t="shared" si="5"/>
      </c>
      <c r="U92" s="107">
        <f t="shared" si="6"/>
      </c>
      <c r="V92" s="107">
        <f t="shared" si="7"/>
      </c>
      <c r="W92" s="107">
        <f t="shared" si="8"/>
      </c>
      <c r="X92" s="108">
        <f t="shared" si="9"/>
      </c>
    </row>
    <row r="93" spans="1:24" s="31" customFormat="1" ht="60" customHeight="1">
      <c r="A93" s="120"/>
      <c r="B93" s="1"/>
      <c r="C93" s="102"/>
      <c r="D93" s="121"/>
      <c r="E93" s="189"/>
      <c r="F93" s="103">
        <f>IF(E93="","",E93*$D$5)</f>
      </c>
      <c r="G93" s="3"/>
      <c r="H93" s="4"/>
      <c r="I93" s="141"/>
      <c r="J93" s="109">
        <f t="shared" si="1"/>
      </c>
      <c r="K93" s="5"/>
      <c r="L93" s="110">
        <f t="shared" si="2"/>
      </c>
      <c r="M93" s="112">
        <f>IF(C93="","",IF(VLOOKUP(C93,'catalogue V2'!$A$2:$D$14,4)="Productif",K93,""))</f>
      </c>
      <c r="N93" s="112">
        <f>IF(C93="","",IF(VLOOKUP(C93,'catalogue V2'!$A$2:$D$14,4)="Participatif",K93,""))</f>
      </c>
      <c r="O93" s="113">
        <f>IF(K93="","",VLOOKUP(C93,'catalogue V2'!$A$2:$D$14,3))</f>
      </c>
      <c r="P93" s="114">
        <f>IF(O93="","",VLOOKUP(O93,'catalogue V2'!$F$5:$L$11,7))</f>
      </c>
      <c r="Q93" s="115">
        <f t="shared" si="3"/>
      </c>
      <c r="S93" s="106">
        <f t="shared" si="4"/>
      </c>
      <c r="T93" s="107">
        <f t="shared" si="5"/>
      </c>
      <c r="U93" s="107">
        <f t="shared" si="6"/>
      </c>
      <c r="V93" s="107">
        <f t="shared" si="7"/>
      </c>
      <c r="W93" s="107">
        <f t="shared" si="8"/>
      </c>
      <c r="X93" s="108">
        <f t="shared" si="9"/>
      </c>
    </row>
    <row r="94" spans="1:24" s="28" customFormat="1" ht="60" customHeight="1">
      <c r="A94" s="123"/>
      <c r="B94" s="2"/>
      <c r="C94" s="102"/>
      <c r="D94" s="121"/>
      <c r="E94" s="189"/>
      <c r="F94" s="103">
        <f>IF(E94="","",E94*$D$5)</f>
      </c>
      <c r="G94" s="3"/>
      <c r="H94" s="4"/>
      <c r="I94" s="141"/>
      <c r="J94" s="109">
        <f>IF(SUM(F94:I94)=0,"",SUM(F94:I94))</f>
      </c>
      <c r="K94" s="5"/>
      <c r="L94" s="110">
        <f>IF(K94="","",(K94-INT(K94))*24)</f>
      </c>
      <c r="M94" s="112">
        <f>IF(C94="","",IF(VLOOKUP(C94,'catalogue V2'!$A$2:$D$14,4)="Productif",K94,""))</f>
      </c>
      <c r="N94" s="112">
        <f>IF(C94="","",IF(VLOOKUP(C94,'catalogue V2'!$A$2:$D$14,4)="Participatif",K94,""))</f>
      </c>
      <c r="O94" s="113">
        <f>IF(K94="","",VLOOKUP(C94,'catalogue V2'!$A$2:$D$14,3))</f>
      </c>
      <c r="P94" s="114">
        <f>IF(O94="","",VLOOKUP(O94,'catalogue V2'!$F$5:$L$11,7))</f>
      </c>
      <c r="Q94" s="115">
        <f>IF(M94="","",L94*P94)</f>
      </c>
      <c r="S94" s="106">
        <f>IF(O94="Anim",Q94,"")</f>
      </c>
      <c r="T94" s="107">
        <f>IF(O94="AT",Q94,"")</f>
      </c>
      <c r="U94" s="107">
        <f>IF(O94="CM",Q94,"")</f>
      </c>
      <c r="V94" s="107">
        <f>IF(O94="CMVA",Q94,"")</f>
      </c>
      <c r="W94" s="107">
        <f>IF(O94="CES",Q94,"")</f>
      </c>
      <c r="X94" s="108">
        <f>IF(O94="Expert",Q94,"")</f>
      </c>
    </row>
    <row r="95" spans="1:24" s="28" customFormat="1" ht="60" customHeight="1">
      <c r="A95" s="123"/>
      <c r="B95" s="2"/>
      <c r="C95" s="102"/>
      <c r="D95" s="121"/>
      <c r="E95" s="189"/>
      <c r="F95" s="103"/>
      <c r="G95" s="3"/>
      <c r="H95" s="4"/>
      <c r="I95" s="141"/>
      <c r="J95" s="109">
        <f>IF(SUM(F95:I95)=0,"",SUM(F95:I95))</f>
      </c>
      <c r="K95" s="5"/>
      <c r="L95" s="110">
        <f>IF(K95="","",(K95-INT(K95))*24)</f>
      </c>
      <c r="M95" s="112">
        <f>IF(C95="","",IF(VLOOKUP(C95,'catalogue V2'!$A$2:$D$14,4)="Productif",K95,""))</f>
      </c>
      <c r="N95" s="112">
        <f>IF(C95="","",IF(VLOOKUP(C95,'catalogue V2'!$A$2:$D$14,4)="Participatif",K95,""))</f>
      </c>
      <c r="O95" s="113">
        <f>IF(K95="","",VLOOKUP(C95,'catalogue V2'!$A$2:$D$14,3))</f>
      </c>
      <c r="P95" s="114">
        <f>IF(O95="","",VLOOKUP(O95,'catalogue V2'!$F$5:$L$11,7))</f>
      </c>
      <c r="Q95" s="115">
        <f>IF(M95="","",L95*P95)</f>
      </c>
      <c r="S95" s="106">
        <f>IF(O95="Anim",Q95,"")</f>
      </c>
      <c r="T95" s="107">
        <f>IF(O95="AT",Q95,"")</f>
      </c>
      <c r="U95" s="107">
        <f>IF(O95="CM",Q95,"")</f>
      </c>
      <c r="V95" s="107">
        <f>IF(O95="CMVA",Q95,"")</f>
      </c>
      <c r="W95" s="107">
        <f>IF(O95="CES",Q95,"")</f>
      </c>
      <c r="X95" s="108">
        <f>IF(O95="Expert",Q95,"")</f>
      </c>
    </row>
    <row r="96" spans="1:24" s="28" customFormat="1" ht="60" customHeight="1">
      <c r="A96" s="123"/>
      <c r="B96" s="2"/>
      <c r="C96" s="102"/>
      <c r="D96" s="121"/>
      <c r="E96" s="189"/>
      <c r="F96" s="103"/>
      <c r="G96" s="3"/>
      <c r="H96" s="4"/>
      <c r="I96" s="141"/>
      <c r="J96" s="109">
        <f>IF(SUM(F96:I96)=0,"",SUM(F96:I96))</f>
      </c>
      <c r="K96" s="5"/>
      <c r="L96" s="110">
        <f>IF(K96="","",(K96-INT(K96))*24)</f>
      </c>
      <c r="M96" s="112">
        <f>IF(C96="","",IF(VLOOKUP(C96,'catalogue V2'!$A$2:$D$14,4)="Productif",K96,""))</f>
      </c>
      <c r="N96" s="112">
        <f>IF(C96="","",IF(VLOOKUP(C96,'catalogue V2'!$A$2:$D$14,4)="Participatif",K96,""))</f>
      </c>
      <c r="O96" s="113">
        <f>IF(K96="","",VLOOKUP(C96,'catalogue V2'!$A$2:$D$14,3))</f>
      </c>
      <c r="P96" s="114">
        <f>IF(O96="","",VLOOKUP(O96,'catalogue V2'!$F$5:$L$11,7))</f>
      </c>
      <c r="Q96" s="115">
        <f>IF(M96="","",L96*P96)</f>
      </c>
      <c r="S96" s="106">
        <f>IF(O96="Anim",Q96,"")</f>
      </c>
      <c r="T96" s="107">
        <f>IF(O96="AT",Q96,"")</f>
      </c>
      <c r="U96" s="107">
        <f>IF(O96="CM",Q96,"")</f>
      </c>
      <c r="V96" s="107">
        <f>IF(O96="CMVA",Q96,"")</f>
      </c>
      <c r="W96" s="107">
        <f>IF(O96="CES",Q96,"")</f>
      </c>
      <c r="X96" s="108">
        <f>IF(O96="Expert",Q96,"")</f>
      </c>
    </row>
    <row r="97" spans="1:24" s="28" customFormat="1" ht="60" customHeight="1">
      <c r="A97" s="123"/>
      <c r="B97" s="2"/>
      <c r="C97" s="102"/>
      <c r="D97" s="121"/>
      <c r="E97" s="189"/>
      <c r="F97" s="103"/>
      <c r="G97" s="3"/>
      <c r="H97" s="4"/>
      <c r="I97" s="141"/>
      <c r="J97" s="109">
        <f>IF(SUM(F97:I97)=0,"",SUM(F97:I97))</f>
      </c>
      <c r="K97" s="5"/>
      <c r="L97" s="110">
        <f>IF(K97="","",(K97-INT(K97))*24)</f>
      </c>
      <c r="M97" s="112">
        <f>IF(C97="","",IF(VLOOKUP(C97,'catalogue V2'!$A$2:$D$14,4)="Productif",K97,""))</f>
      </c>
      <c r="N97" s="112">
        <f>IF(C97="","",IF(VLOOKUP(C97,'catalogue V2'!$A$2:$D$14,4)="Participatif",K97,""))</f>
      </c>
      <c r="O97" s="113">
        <f>IF(K97="","",VLOOKUP(C97,'catalogue V2'!$A$2:$D$14,3))</f>
      </c>
      <c r="P97" s="114">
        <f>IF(O97="","",VLOOKUP(O97,'catalogue V2'!$F$5:$L$11,7))</f>
      </c>
      <c r="Q97" s="115">
        <f>IF(M97="","",L97*P97)</f>
      </c>
      <c r="S97" s="106">
        <f>IF(O97="Anim",Q97,"")</f>
      </c>
      <c r="T97" s="107">
        <f>IF(O97="AT",Q97,"")</f>
      </c>
      <c r="U97" s="107">
        <f>IF(O97="CM",Q97,"")</f>
      </c>
      <c r="V97" s="107">
        <f>IF(O97="CMVA",Q97,"")</f>
      </c>
      <c r="W97" s="107">
        <f>IF(O97="CES",Q97,"")</f>
      </c>
      <c r="X97" s="108">
        <f>IF(O97="Expert",Q97,"")</f>
      </c>
    </row>
    <row r="98" spans="1:24" s="31" customFormat="1" ht="60" customHeight="1">
      <c r="A98" s="120"/>
      <c r="B98" s="1"/>
      <c r="C98" s="102"/>
      <c r="D98" s="121"/>
      <c r="E98" s="189"/>
      <c r="F98" s="103">
        <f>IF(E98="","",E98*$D$5)</f>
      </c>
      <c r="G98" s="3"/>
      <c r="H98" s="4"/>
      <c r="I98" s="141"/>
      <c r="J98" s="109">
        <f>IF(SUM(F98:I98)=0,"",SUM(F98:I98))</f>
      </c>
      <c r="K98" s="5"/>
      <c r="L98" s="110">
        <f>IF(K98="","",(K98-INT(K98))*24)</f>
      </c>
      <c r="M98" s="112">
        <f>IF(C98="","",IF(VLOOKUP(C98,'catalogue V2'!$A$2:$D$14,4)="Productif",K98,""))</f>
      </c>
      <c r="N98" s="112">
        <f>IF(C98="","",IF(VLOOKUP(C98,'catalogue V2'!$A$2:$D$14,4)="Participatif",K98,""))</f>
      </c>
      <c r="O98" s="113">
        <f>IF(K98="","",VLOOKUP(C98,'catalogue V2'!$A$2:$D$14,3))</f>
      </c>
      <c r="P98" s="114">
        <f>IF(O98="","",VLOOKUP(O98,'catalogue V2'!$F$5:$L$11,7))</f>
      </c>
      <c r="Q98" s="115">
        <f>IF(M98="","",L98*P98)</f>
      </c>
      <c r="S98" s="106">
        <f>IF(O98="Anim",Q98,"")</f>
      </c>
      <c r="T98" s="107">
        <f>IF(O98="AT",Q98,"")</f>
      </c>
      <c r="U98" s="107">
        <f>IF(O98="CM",Q98,"")</f>
      </c>
      <c r="V98" s="107">
        <f>IF(O98="CMVA",Q98,"")</f>
      </c>
      <c r="W98" s="107">
        <f>IF(O98="CES",Q98,"")</f>
      </c>
      <c r="X98" s="108">
        <f>IF(O98="Expert",Q98,"")</f>
      </c>
    </row>
    <row r="99" spans="1:24" s="28" customFormat="1" ht="60" customHeight="1">
      <c r="A99" s="123"/>
      <c r="B99" s="2"/>
      <c r="C99" s="102"/>
      <c r="D99" s="121"/>
      <c r="E99" s="189"/>
      <c r="F99" s="103">
        <f t="shared" si="0"/>
      </c>
      <c r="G99" s="3"/>
      <c r="H99" s="4"/>
      <c r="I99" s="141"/>
      <c r="J99" s="109">
        <f t="shared" si="1"/>
      </c>
      <c r="K99" s="5"/>
      <c r="L99" s="110">
        <f t="shared" si="2"/>
      </c>
      <c r="M99" s="112">
        <f>IF(C99="","",IF(VLOOKUP(C99,'catalogue V2'!$A$2:$D$14,4)="Productif",K99,""))</f>
      </c>
      <c r="N99" s="112">
        <f>IF(C99="","",IF(VLOOKUP(C99,'catalogue V2'!$A$2:$D$14,4)="Participatif",K99,""))</f>
      </c>
      <c r="O99" s="113">
        <f>IF(K99="","",VLOOKUP(C99,'catalogue V2'!$A$2:$D$14,3))</f>
      </c>
      <c r="P99" s="114">
        <f>IF(O99="","",VLOOKUP(O99,'catalogue V2'!$F$5:$L$11,7))</f>
      </c>
      <c r="Q99" s="115">
        <f t="shared" si="3"/>
      </c>
      <c r="S99" s="106">
        <f t="shared" si="4"/>
      </c>
      <c r="T99" s="107">
        <f t="shared" si="5"/>
      </c>
      <c r="U99" s="107">
        <f t="shared" si="6"/>
      </c>
      <c r="V99" s="107">
        <f t="shared" si="7"/>
      </c>
      <c r="W99" s="107">
        <f t="shared" si="8"/>
      </c>
      <c r="X99" s="108">
        <f t="shared" si="9"/>
      </c>
    </row>
    <row r="100" spans="1:24" s="28" customFormat="1" ht="60" customHeight="1">
      <c r="A100" s="123"/>
      <c r="B100" s="2"/>
      <c r="C100" s="102"/>
      <c r="D100" s="121"/>
      <c r="E100" s="189"/>
      <c r="F100" s="103"/>
      <c r="G100" s="3"/>
      <c r="H100" s="4"/>
      <c r="I100" s="141"/>
      <c r="J100" s="109">
        <f t="shared" si="1"/>
      </c>
      <c r="K100" s="5"/>
      <c r="L100" s="110">
        <f t="shared" si="2"/>
      </c>
      <c r="M100" s="112">
        <f>IF(C100="","",IF(VLOOKUP(C100,'catalogue V2'!$A$2:$D$14,4)="Productif",K100,""))</f>
      </c>
      <c r="N100" s="112">
        <f>IF(C100="","",IF(VLOOKUP(C100,'catalogue V2'!$A$2:$D$14,4)="Participatif",K100,""))</f>
      </c>
      <c r="O100" s="113">
        <f>IF(K100="","",VLOOKUP(C100,'catalogue V2'!$A$2:$D$14,3))</f>
      </c>
      <c r="P100" s="114">
        <f>IF(O100="","",VLOOKUP(O100,'catalogue V2'!$F$5:$L$11,7))</f>
      </c>
      <c r="Q100" s="115">
        <f t="shared" si="3"/>
      </c>
      <c r="S100" s="106">
        <f t="shared" si="4"/>
      </c>
      <c r="T100" s="107">
        <f t="shared" si="5"/>
      </c>
      <c r="U100" s="107">
        <f t="shared" si="6"/>
      </c>
      <c r="V100" s="107">
        <f t="shared" si="7"/>
      </c>
      <c r="W100" s="107">
        <f t="shared" si="8"/>
      </c>
      <c r="X100" s="108">
        <f t="shared" si="9"/>
      </c>
    </row>
    <row r="101" spans="1:24" s="28" customFormat="1" ht="60" customHeight="1">
      <c r="A101" s="123"/>
      <c r="B101" s="2"/>
      <c r="C101" s="102"/>
      <c r="D101" s="121"/>
      <c r="E101" s="189"/>
      <c r="F101" s="103"/>
      <c r="G101" s="3"/>
      <c r="H101" s="4"/>
      <c r="I101" s="141"/>
      <c r="J101" s="109">
        <f t="shared" si="1"/>
      </c>
      <c r="K101" s="5"/>
      <c r="L101" s="110">
        <f t="shared" si="2"/>
      </c>
      <c r="M101" s="112">
        <f>IF(C101="","",IF(VLOOKUP(C101,'catalogue V2'!$A$2:$D$14,4)="Productif",K101,""))</f>
      </c>
      <c r="N101" s="112">
        <f>IF(C101="","",IF(VLOOKUP(C101,'catalogue V2'!$A$2:$D$14,4)="Participatif",K101,""))</f>
      </c>
      <c r="O101" s="113">
        <f>IF(K101="","",VLOOKUP(C101,'catalogue V2'!$A$2:$D$14,3))</f>
      </c>
      <c r="P101" s="114">
        <f>IF(O101="","",VLOOKUP(O101,'catalogue V2'!$F$5:$L$11,7))</f>
      </c>
      <c r="Q101" s="115">
        <f t="shared" si="3"/>
      </c>
      <c r="S101" s="106">
        <f t="shared" si="4"/>
      </c>
      <c r="T101" s="107">
        <f t="shared" si="5"/>
      </c>
      <c r="U101" s="107">
        <f t="shared" si="6"/>
      </c>
      <c r="V101" s="107">
        <f t="shared" si="7"/>
      </c>
      <c r="W101" s="107">
        <f t="shared" si="8"/>
      </c>
      <c r="X101" s="108">
        <f t="shared" si="9"/>
      </c>
    </row>
    <row r="102" spans="1:24" s="28" customFormat="1" ht="49.5" customHeight="1">
      <c r="A102" s="123"/>
      <c r="B102" s="2"/>
      <c r="C102" s="102"/>
      <c r="D102" s="121"/>
      <c r="E102" s="189"/>
      <c r="F102" s="103"/>
      <c r="G102" s="3"/>
      <c r="H102" s="4"/>
      <c r="I102" s="141"/>
      <c r="J102" s="109">
        <f t="shared" si="1"/>
      </c>
      <c r="K102" s="5"/>
      <c r="L102" s="110">
        <f t="shared" si="2"/>
      </c>
      <c r="M102" s="112">
        <f>IF(C102="","",IF(VLOOKUP(C102,'catalogue V2'!$A$2:$D$14,4)="Productif",K102,""))</f>
      </c>
      <c r="N102" s="112">
        <f>IF(C102="","",IF(VLOOKUP(C102,'catalogue V2'!$A$2:$D$14,4)="Participatif",K102,""))</f>
      </c>
      <c r="O102" s="113">
        <f>IF(K102="","",VLOOKUP(C102,'catalogue V2'!$A$2:$D$14,3))</f>
      </c>
      <c r="P102" s="114">
        <f>IF(O102="","",VLOOKUP(O102,'catalogue V2'!$F$5:$L$11,7))</f>
      </c>
      <c r="Q102" s="115">
        <f t="shared" si="3"/>
      </c>
      <c r="S102" s="106">
        <f t="shared" si="4"/>
      </c>
      <c r="T102" s="107">
        <f t="shared" si="5"/>
      </c>
      <c r="U102" s="107">
        <f t="shared" si="6"/>
      </c>
      <c r="V102" s="107">
        <f t="shared" si="7"/>
      </c>
      <c r="W102" s="107">
        <f t="shared" si="8"/>
      </c>
      <c r="X102" s="108">
        <f t="shared" si="9"/>
      </c>
    </row>
    <row r="103" spans="1:24" s="31" customFormat="1" ht="60" customHeight="1">
      <c r="A103" s="120"/>
      <c r="B103" s="1"/>
      <c r="C103" s="102"/>
      <c r="D103" s="121"/>
      <c r="E103" s="189"/>
      <c r="F103" s="103">
        <f>IF(E103="","",E103*$D$5)</f>
      </c>
      <c r="G103" s="3"/>
      <c r="H103" s="4"/>
      <c r="I103" s="141"/>
      <c r="J103" s="109">
        <f t="shared" si="1"/>
      </c>
      <c r="K103" s="5"/>
      <c r="L103" s="110">
        <f t="shared" si="2"/>
      </c>
      <c r="M103" s="112">
        <f>IF(C103="","",IF(VLOOKUP(C103,'catalogue V2'!$A$2:$D$14,4)="Productif",K103,""))</f>
      </c>
      <c r="N103" s="112">
        <f>IF(C103="","",IF(VLOOKUP(C103,'catalogue V2'!$A$2:$D$14,4)="Participatif",K103,""))</f>
      </c>
      <c r="O103" s="113">
        <f>IF(K103="","",VLOOKUP(C103,'catalogue V2'!$A$2:$D$14,3))</f>
      </c>
      <c r="P103" s="114">
        <f>IF(O103="","",VLOOKUP(O103,'catalogue V2'!$F$5:$L$11,7))</f>
      </c>
      <c r="Q103" s="115">
        <f t="shared" si="3"/>
      </c>
      <c r="S103" s="106">
        <f t="shared" si="4"/>
      </c>
      <c r="T103" s="107">
        <f t="shared" si="5"/>
      </c>
      <c r="U103" s="107">
        <f t="shared" si="6"/>
      </c>
      <c r="V103" s="107">
        <f t="shared" si="7"/>
      </c>
      <c r="W103" s="107">
        <f t="shared" si="8"/>
      </c>
      <c r="X103" s="108">
        <f t="shared" si="9"/>
      </c>
    </row>
    <row r="104" spans="1:24" s="28" customFormat="1" ht="60" customHeight="1">
      <c r="A104" s="123"/>
      <c r="B104" s="2"/>
      <c r="C104" s="102"/>
      <c r="D104" s="121"/>
      <c r="E104" s="189"/>
      <c r="F104" s="103">
        <f>IF(E104="","",E104*$D$5)</f>
      </c>
      <c r="G104" s="3"/>
      <c r="H104" s="4"/>
      <c r="I104" s="141"/>
      <c r="J104" s="109">
        <f t="shared" si="1"/>
      </c>
      <c r="K104" s="5"/>
      <c r="L104" s="110">
        <f t="shared" si="2"/>
      </c>
      <c r="M104" s="112">
        <f>IF(C104="","",IF(VLOOKUP(C104,'catalogue V2'!$A$2:$D$14,4)="Productif",K104,""))</f>
      </c>
      <c r="N104" s="112">
        <f>IF(C104="","",IF(VLOOKUP(C104,'catalogue V2'!$A$2:$D$14,4)="Participatif",K104,""))</f>
      </c>
      <c r="O104" s="113">
        <f>IF(K104="","",VLOOKUP(C104,'catalogue V2'!$A$2:$D$14,3))</f>
      </c>
      <c r="P104" s="114">
        <f>IF(O104="","",VLOOKUP(O104,'catalogue V2'!$F$5:$L$11,7))</f>
      </c>
      <c r="Q104" s="115">
        <f t="shared" si="3"/>
      </c>
      <c r="S104" s="106">
        <f t="shared" si="4"/>
      </c>
      <c r="T104" s="107">
        <f t="shared" si="5"/>
      </c>
      <c r="U104" s="107">
        <f t="shared" si="6"/>
      </c>
      <c r="V104" s="107">
        <f t="shared" si="7"/>
      </c>
      <c r="W104" s="107">
        <f t="shared" si="8"/>
      </c>
      <c r="X104" s="108">
        <f t="shared" si="9"/>
      </c>
    </row>
    <row r="105" spans="1:24" s="31" customFormat="1" ht="60" customHeight="1" thickBot="1">
      <c r="A105" s="163"/>
      <c r="B105" s="164"/>
      <c r="C105" s="165"/>
      <c r="D105" s="125"/>
      <c r="E105" s="191"/>
      <c r="F105" s="104">
        <f>IF(E105="","",E105*$D$5)</f>
      </c>
      <c r="G105" s="8"/>
      <c r="H105" s="9"/>
      <c r="I105" s="143"/>
      <c r="J105" s="166">
        <f t="shared" si="1"/>
      </c>
      <c r="K105" s="42"/>
      <c r="L105" s="111">
        <f t="shared" si="2"/>
      </c>
      <c r="M105" s="116">
        <f>IF(C105="","",IF(VLOOKUP(C105,'catalogue V2'!$A$2:$D$14,4)="Productif",K105,""))</f>
      </c>
      <c r="N105" s="116">
        <f>IF(C105="","",IF(VLOOKUP(C105,'catalogue V2'!$A$2:$D$14,4)="Participatif",K105,""))</f>
      </c>
      <c r="O105" s="117">
        <f>IF(K105="","",VLOOKUP(C105,'catalogue V2'!$A$2:$D$14,3))</f>
      </c>
      <c r="P105" s="118">
        <f>IF(O105="","",VLOOKUP(O105,'catalogue V2'!$F$5:$L$11,7))</f>
      </c>
      <c r="Q105" s="119">
        <f t="shared" si="3"/>
      </c>
      <c r="S105" s="167">
        <f t="shared" si="4"/>
      </c>
      <c r="T105" s="168">
        <f t="shared" si="5"/>
      </c>
      <c r="U105" s="168">
        <f t="shared" si="6"/>
      </c>
      <c r="V105" s="168">
        <f>IF(O105="CMVA",Q105,"")</f>
      </c>
      <c r="W105" s="168">
        <f t="shared" si="8"/>
      </c>
      <c r="X105" s="169">
        <f t="shared" si="9"/>
      </c>
    </row>
    <row r="106" spans="1:24" s="32" customFormat="1" ht="49.5" customHeight="1" thickBot="1" thickTop="1">
      <c r="A106" s="179"/>
      <c r="B106" s="180"/>
      <c r="C106" s="202" t="s">
        <v>23</v>
      </c>
      <c r="D106" s="203"/>
      <c r="E106" s="187">
        <f aca="true" t="shared" si="40" ref="E106:K106">IF(SUM(E9:E105)=0,"",SUM(E9:E105))</f>
      </c>
      <c r="F106" s="173">
        <f t="shared" si="40"/>
      </c>
      <c r="G106" s="173">
        <f t="shared" si="40"/>
      </c>
      <c r="H106" s="173">
        <f t="shared" si="40"/>
      </c>
      <c r="I106" s="173">
        <f t="shared" si="40"/>
      </c>
      <c r="J106" s="174">
        <f t="shared" si="40"/>
      </c>
      <c r="K106" s="186">
        <f t="shared" si="40"/>
      </c>
      <c r="L106" s="175">
        <f>SUM(L9:L105)</f>
        <v>0</v>
      </c>
      <c r="M106" s="176">
        <f>SUM(M9:M105)</f>
        <v>0</v>
      </c>
      <c r="N106" s="176">
        <f>SUM(N9:N105)</f>
        <v>0</v>
      </c>
      <c r="O106" s="177"/>
      <c r="P106" s="177"/>
      <c r="Q106" s="178">
        <f>SUM(Q9:Q105)</f>
        <v>0</v>
      </c>
      <c r="R106" s="105"/>
      <c r="S106" s="170">
        <f aca="true" t="shared" si="41" ref="S106:X106">SUM(S9:S105)</f>
        <v>0</v>
      </c>
      <c r="T106" s="171">
        <f t="shared" si="41"/>
        <v>0</v>
      </c>
      <c r="U106" s="171">
        <f t="shared" si="41"/>
        <v>0</v>
      </c>
      <c r="V106" s="171">
        <f t="shared" si="41"/>
        <v>0</v>
      </c>
      <c r="W106" s="171">
        <f t="shared" si="41"/>
        <v>0</v>
      </c>
      <c r="X106" s="172">
        <f t="shared" si="41"/>
        <v>0</v>
      </c>
    </row>
    <row r="107" spans="1:27" s="18" customFormat="1" ht="24.75" customHeight="1" thickTop="1">
      <c r="A107" s="11"/>
      <c r="B107" s="11"/>
      <c r="C107" s="33"/>
      <c r="D107" s="34"/>
      <c r="E107" s="12"/>
      <c r="F107" s="12"/>
      <c r="G107" s="12"/>
      <c r="H107" s="12"/>
      <c r="I107" s="35"/>
      <c r="J107" s="35"/>
      <c r="M107" s="222"/>
      <c r="N107" s="223"/>
      <c r="O107" s="14"/>
      <c r="P107" s="15"/>
      <c r="Q107" s="16"/>
      <c r="S107" s="17"/>
      <c r="T107" s="17"/>
      <c r="U107" s="17"/>
      <c r="V107" s="17"/>
      <c r="W107" s="17"/>
      <c r="X107" s="17"/>
      <c r="AA107" s="181" t="s">
        <v>80</v>
      </c>
    </row>
    <row r="108" ht="25.5">
      <c r="AA108" s="182" t="s">
        <v>63</v>
      </c>
    </row>
    <row r="109" spans="1:27" ht="18">
      <c r="A109" s="197"/>
      <c r="B109" s="197"/>
      <c r="AA109" s="182" t="s">
        <v>64</v>
      </c>
    </row>
    <row r="110" spans="1:27" ht="18">
      <c r="A110" s="156" t="s">
        <v>74</v>
      </c>
      <c r="B110" s="157"/>
      <c r="C110" s="158"/>
      <c r="D110" s="153"/>
      <c r="AA110" s="182" t="s">
        <v>65</v>
      </c>
    </row>
    <row r="111" spans="1:27" ht="18">
      <c r="A111" s="159" t="s">
        <v>24</v>
      </c>
      <c r="B111" s="159"/>
      <c r="C111" s="160"/>
      <c r="D111" s="154"/>
      <c r="AA111" s="182" t="s">
        <v>66</v>
      </c>
    </row>
    <row r="112" spans="1:27" s="36" customFormat="1" ht="36">
      <c r="A112" s="161" t="s">
        <v>81</v>
      </c>
      <c r="B112" s="161"/>
      <c r="C112" s="161"/>
      <c r="D112" s="155"/>
      <c r="O112" s="37"/>
      <c r="P112" s="38"/>
      <c r="Q112" s="39"/>
      <c r="S112" s="40"/>
      <c r="T112" s="40"/>
      <c r="U112" s="40"/>
      <c r="V112" s="40"/>
      <c r="W112" s="40"/>
      <c r="X112" s="40"/>
      <c r="AA112" s="182" t="s">
        <v>67</v>
      </c>
    </row>
    <row r="113" ht="18">
      <c r="AA113" s="182" t="s">
        <v>68</v>
      </c>
    </row>
    <row r="114" ht="18">
      <c r="AA114" s="183" t="s">
        <v>69</v>
      </c>
    </row>
    <row r="115" ht="18">
      <c r="AA115" s="182" t="s">
        <v>62</v>
      </c>
    </row>
    <row r="116" ht="25.5">
      <c r="AA116" s="182" t="s">
        <v>70</v>
      </c>
    </row>
    <row r="117" ht="18">
      <c r="AA117" s="182" t="s">
        <v>71</v>
      </c>
    </row>
    <row r="118" ht="18.75" thickBot="1">
      <c r="AA118" s="184" t="s">
        <v>85</v>
      </c>
    </row>
    <row r="119" ht="18.75" thickBot="1">
      <c r="AA119" s="185" t="s">
        <v>72</v>
      </c>
    </row>
    <row r="120" ht="18.75" thickTop="1">
      <c r="AA120"/>
    </row>
    <row r="121" ht="18">
      <c r="AA121"/>
    </row>
    <row r="122" ht="18">
      <c r="AA122"/>
    </row>
    <row r="123" ht="18">
      <c r="AA123"/>
    </row>
    <row r="124" ht="18">
      <c r="AA124"/>
    </row>
    <row r="125" ht="18">
      <c r="AA125"/>
    </row>
    <row r="126" ht="18">
      <c r="AA126"/>
    </row>
    <row r="127" ht="18">
      <c r="AA127"/>
    </row>
    <row r="128" ht="18">
      <c r="AA128"/>
    </row>
  </sheetData>
  <sheetProtection password="CE28" sheet="1" formatCells="0" formatRows="0"/>
  <protectedRanges>
    <protectedRange sqref="F3" name="puiss fisc voit"/>
    <protectedRange sqref="A9:E105" name="saisie tableau"/>
    <protectedRange sqref="G9:I105" name="saisie frais"/>
    <protectedRange sqref="K9:K105" name="temps"/>
    <protectedRange sqref="A107:B107" name="date et signature"/>
  </protectedRanges>
  <mergeCells count="19">
    <mergeCell ref="E6:I6"/>
    <mergeCell ref="J6:J8"/>
    <mergeCell ref="M6:N6"/>
    <mergeCell ref="O6:Q7"/>
    <mergeCell ref="M107:N107"/>
    <mergeCell ref="N7:N8"/>
    <mergeCell ref="E7:F7"/>
    <mergeCell ref="G7:G8"/>
    <mergeCell ref="H7:H8"/>
    <mergeCell ref="I7:I8"/>
    <mergeCell ref="K7:K8"/>
    <mergeCell ref="M7:M8"/>
    <mergeCell ref="A109:B109"/>
    <mergeCell ref="B7:B8"/>
    <mergeCell ref="A7:A8"/>
    <mergeCell ref="C7:C8"/>
    <mergeCell ref="C106:D106"/>
    <mergeCell ref="D7:D8"/>
    <mergeCell ref="L7:L8"/>
  </mergeCells>
  <dataValidations count="3">
    <dataValidation type="time" allowBlank="1" showInputMessage="1" showErrorMessage="1" promptTitle="Temps bénévolat" prompt="Saisir le temps au format horaire 0:00 (Exemple : 8:15)" errorTitle="Temps bénévolat" error="Erreur de saisie. Vous devez utiliser le format horaire (exemple : 8:15). Recommencez !" sqref="K9:K105">
      <formula1>0</formula1>
      <formula2>0.9993055555555556</formula2>
    </dataValidation>
    <dataValidation type="list" allowBlank="1" showInputMessage="1" showErrorMessage="1" sqref="C9:C105">
      <formula1>$AA$107:$AA$119</formula1>
    </dataValidation>
    <dataValidation type="decimal" operator="greaterThan" allowBlank="1" showInputMessage="1" showErrorMessage="1" promptTitle="Montant" prompt="Merci de saisir les montants avec la virgule comme séparateur décimal (Exemple : 10,50)." errorTitle="Montant" error="Erreur de saisie. Utilisez la virgule comme séparateur décimal (exemple 10,50). Recommencez !" sqref="G9:I105">
      <formula1>0</formula1>
    </dataValidation>
  </dataValidations>
  <hyperlinks>
    <hyperlink ref="A112" r:id="rId1" display="mailto:c.lambert@conservatoirepicardie.org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22" r:id="rId5"/>
  <headerFooter scaleWithDoc="0" alignWithMargins="0">
    <oddFooter>&amp;R&amp;"-,Italique"&amp;8&amp;A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Cmva</cp:lastModifiedBy>
  <cp:lastPrinted>2023-02-24T16:19:27Z</cp:lastPrinted>
  <dcterms:created xsi:type="dcterms:W3CDTF">2018-01-06T14:41:05Z</dcterms:created>
  <dcterms:modified xsi:type="dcterms:W3CDTF">2023-04-13T12:48:39Z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